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nahk\Documents\1 Water Evaluation Section\Designated Uses\Two-Story Fisheries\2021_Mar_RevisionsToTwoStoryList\"/>
    </mc:Choice>
  </mc:AlternateContent>
  <xr:revisionPtr revIDLastSave="0" documentId="13_ncr:1_{BEA548C1-6CD8-491F-AFE2-BED3E15E1E3B}" xr6:coauthVersionLast="45" xr6:coauthVersionMax="45" xr10:uidLastSave="{00000000-0000-0000-0000-000000000000}"/>
  <bookViews>
    <workbookView xWindow="-120" yWindow="-120" windowWidth="19440" windowHeight="15000" activeTab="1" xr2:uid="{00000000-000D-0000-FFFF-FFFF00000000}"/>
  </bookViews>
  <sheets>
    <sheet name="Readme" sheetId="3" r:id="rId1"/>
    <sheet name="2021 Revision Recommendations" sheetId="1" r:id="rId2"/>
    <sheet name="InfoFrom2018Spreadsheet" sheetId="2" r:id="rId3"/>
  </sheets>
  <definedNames>
    <definedName name="_xlnm._FilterDatabase" localSheetId="1" hidden="1">'2021 Revision Recommendations'!$A$1:$V$206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7" i="1" l="1"/>
  <c r="T4" i="1"/>
  <c r="T3" i="1"/>
  <c r="T5" i="1"/>
  <c r="T9" i="1"/>
  <c r="T14" i="1"/>
  <c r="T6" i="1"/>
  <c r="T85" i="1"/>
  <c r="T41" i="1"/>
  <c r="T10" i="1"/>
  <c r="T123" i="1"/>
  <c r="T11" i="1"/>
  <c r="T151" i="1"/>
  <c r="T23" i="1"/>
  <c r="T8" i="1"/>
  <c r="T26" i="1"/>
  <c r="T51" i="1"/>
  <c r="T107" i="1"/>
  <c r="T22" i="1"/>
  <c r="T175" i="1"/>
  <c r="T145" i="1"/>
  <c r="T34" i="1"/>
  <c r="T27" i="1"/>
  <c r="T194" i="1"/>
  <c r="T115" i="1"/>
  <c r="T77" i="1"/>
  <c r="T110" i="1"/>
  <c r="T147" i="1"/>
  <c r="T204" i="1"/>
  <c r="T152" i="1"/>
  <c r="T182" i="1"/>
  <c r="T18" i="1"/>
  <c r="T91" i="1"/>
  <c r="T84" i="1"/>
  <c r="T198" i="1"/>
  <c r="T90" i="1"/>
  <c r="T35" i="1"/>
  <c r="T16" i="1"/>
  <c r="T17" i="1"/>
  <c r="T33" i="1"/>
  <c r="T70" i="1"/>
  <c r="T132" i="1"/>
  <c r="T61" i="1"/>
  <c r="T121" i="1"/>
  <c r="T165" i="1"/>
  <c r="T139" i="1"/>
  <c r="T58" i="1"/>
  <c r="T13" i="1"/>
  <c r="T79" i="1"/>
  <c r="T64" i="1"/>
  <c r="T44" i="1"/>
  <c r="T174" i="1"/>
  <c r="T71" i="1"/>
  <c r="T36" i="1"/>
  <c r="T128" i="1"/>
  <c r="T183" i="1"/>
  <c r="T137" i="1"/>
  <c r="T129" i="1"/>
  <c r="T191" i="1"/>
  <c r="T28" i="1"/>
  <c r="T83" i="1"/>
  <c r="T177" i="1"/>
  <c r="T66" i="1"/>
  <c r="T32" i="1"/>
  <c r="T15" i="1"/>
  <c r="T166" i="1"/>
  <c r="T189" i="1"/>
  <c r="T133" i="1"/>
  <c r="T144" i="1"/>
  <c r="T80" i="1"/>
  <c r="T126" i="1"/>
  <c r="T118" i="1"/>
  <c r="T156" i="1"/>
  <c r="T25" i="1"/>
  <c r="T135" i="1"/>
  <c r="T12" i="1"/>
  <c r="T47" i="1"/>
  <c r="T125" i="1"/>
  <c r="T43" i="1"/>
  <c r="T150" i="1"/>
  <c r="T120" i="1"/>
  <c r="T113" i="1"/>
  <c r="T140" i="1"/>
  <c r="T154" i="1"/>
  <c r="T188" i="1"/>
  <c r="T21" i="1"/>
  <c r="T75" i="1"/>
  <c r="T39" i="1"/>
  <c r="T57" i="1"/>
  <c r="T19" i="1"/>
  <c r="T119" i="1"/>
  <c r="T184" i="1"/>
  <c r="T195" i="1"/>
  <c r="T167" i="1"/>
  <c r="T181" i="1"/>
  <c r="T88" i="1"/>
  <c r="T37" i="1"/>
  <c r="T76" i="1"/>
  <c r="T54" i="1"/>
  <c r="T52" i="1"/>
  <c r="T97" i="1"/>
  <c r="T122" i="1"/>
  <c r="T179" i="1"/>
  <c r="T196" i="1"/>
  <c r="T78" i="1"/>
  <c r="T60" i="1"/>
  <c r="T160" i="1"/>
  <c r="T106" i="1"/>
  <c r="T108" i="1"/>
  <c r="T74" i="1"/>
  <c r="T30" i="1"/>
  <c r="T29" i="1"/>
  <c r="T67" i="1"/>
  <c r="T170" i="1"/>
  <c r="T68" i="1"/>
  <c r="T146" i="1"/>
  <c r="T50" i="1"/>
  <c r="T171" i="1"/>
  <c r="T124" i="1"/>
  <c r="T141" i="1"/>
  <c r="T187" i="1"/>
  <c r="T130" i="1"/>
  <c r="T53" i="1"/>
  <c r="T153" i="1"/>
  <c r="T157" i="1"/>
  <c r="T94" i="1"/>
  <c r="T199" i="1"/>
  <c r="T169" i="1"/>
  <c r="T148" i="1"/>
  <c r="T116" i="1"/>
  <c r="T190" i="1"/>
  <c r="T40" i="1"/>
  <c r="T176" i="1"/>
  <c r="T81" i="1"/>
  <c r="T31" i="1"/>
  <c r="T63" i="1"/>
  <c r="T164" i="1"/>
  <c r="T178" i="1"/>
  <c r="T197" i="1"/>
  <c r="T158" i="1"/>
  <c r="T186" i="1"/>
  <c r="T163" i="1"/>
  <c r="T117" i="1"/>
  <c r="T134" i="1"/>
  <c r="T55" i="1"/>
  <c r="T159" i="1"/>
  <c r="T180" i="1"/>
  <c r="T49" i="1"/>
  <c r="T82" i="1"/>
  <c r="T42" i="1"/>
  <c r="T46" i="1"/>
  <c r="T24" i="1"/>
  <c r="T200" i="1"/>
  <c r="T192" i="1"/>
  <c r="T131" i="1"/>
  <c r="T38" i="1"/>
  <c r="T59" i="1"/>
  <c r="T111" i="1"/>
  <c r="T112" i="1"/>
  <c r="T102" i="1"/>
  <c r="T65" i="1"/>
  <c r="T127" i="1"/>
  <c r="T56" i="1"/>
  <c r="T20" i="1"/>
  <c r="T98" i="1"/>
  <c r="T201" i="1"/>
  <c r="T155" i="1"/>
  <c r="T161" i="1"/>
  <c r="T138" i="1"/>
  <c r="T173" i="1"/>
  <c r="T72" i="1"/>
  <c r="T69" i="1"/>
  <c r="T86" i="1"/>
  <c r="T149" i="1"/>
  <c r="T73" i="1"/>
  <c r="T92" i="1"/>
  <c r="T99" i="1"/>
  <c r="T48" i="1"/>
  <c r="T62" i="1"/>
  <c r="T93" i="1"/>
  <c r="T143" i="1"/>
  <c r="T203" i="1"/>
  <c r="T101" i="1"/>
  <c r="T95" i="1"/>
  <c r="T185" i="1"/>
  <c r="T193" i="1"/>
  <c r="T103" i="1"/>
  <c r="T202" i="1"/>
  <c r="T89" i="1"/>
  <c r="T45" i="1"/>
  <c r="T105" i="1"/>
  <c r="T109" i="1"/>
  <c r="T136" i="1"/>
  <c r="T114" i="1"/>
  <c r="T162" i="1"/>
  <c r="T205" i="1"/>
  <c r="U7" i="1"/>
  <c r="U4" i="1"/>
  <c r="U3" i="1"/>
  <c r="U5" i="1"/>
  <c r="U9" i="1"/>
  <c r="U14" i="1"/>
  <c r="U6" i="1"/>
  <c r="U85" i="1"/>
  <c r="U41" i="1"/>
  <c r="U10" i="1"/>
  <c r="U123" i="1"/>
  <c r="U11" i="1"/>
  <c r="U151" i="1"/>
  <c r="U23" i="1"/>
  <c r="U8" i="1"/>
  <c r="U51" i="1"/>
  <c r="U22" i="1"/>
  <c r="U175" i="1"/>
  <c r="U145" i="1"/>
  <c r="U34" i="1"/>
  <c r="U27" i="1"/>
  <c r="U194" i="1"/>
  <c r="U115" i="1"/>
  <c r="U77" i="1"/>
  <c r="U110" i="1"/>
  <c r="U147" i="1"/>
  <c r="U204" i="1"/>
  <c r="U152" i="1"/>
  <c r="U182" i="1"/>
  <c r="U18" i="1"/>
  <c r="U91" i="1"/>
  <c r="U84" i="1"/>
  <c r="U198" i="1"/>
  <c r="U90" i="1"/>
  <c r="U35" i="1"/>
  <c r="U16" i="1"/>
  <c r="U17" i="1"/>
  <c r="U33" i="1"/>
  <c r="U70" i="1"/>
  <c r="U132" i="1"/>
  <c r="U61" i="1"/>
  <c r="U121" i="1"/>
  <c r="U165" i="1"/>
  <c r="U139" i="1"/>
  <c r="U58" i="1"/>
  <c r="U13" i="1"/>
  <c r="U79" i="1"/>
  <c r="U64" i="1"/>
  <c r="U44" i="1"/>
  <c r="U174" i="1"/>
  <c r="U71" i="1"/>
  <c r="U36" i="1"/>
  <c r="U128" i="1"/>
  <c r="U183" i="1"/>
  <c r="U137" i="1"/>
  <c r="U129" i="1"/>
  <c r="U191" i="1"/>
  <c r="U28" i="1"/>
  <c r="U83" i="1"/>
  <c r="U177" i="1"/>
  <c r="U66" i="1"/>
  <c r="U32" i="1"/>
  <c r="U15" i="1"/>
  <c r="U166" i="1"/>
  <c r="U189" i="1"/>
  <c r="U133" i="1"/>
  <c r="U144" i="1"/>
  <c r="U80" i="1"/>
  <c r="U126" i="1"/>
  <c r="U118" i="1"/>
  <c r="U156" i="1"/>
  <c r="U25" i="1"/>
  <c r="U135" i="1"/>
  <c r="U12" i="1"/>
  <c r="U47" i="1"/>
  <c r="U125" i="1"/>
  <c r="U43" i="1"/>
  <c r="U150" i="1"/>
  <c r="U120" i="1"/>
  <c r="U113" i="1"/>
  <c r="U140" i="1"/>
  <c r="U154" i="1"/>
  <c r="U188" i="1"/>
  <c r="U21" i="1"/>
  <c r="U75" i="1"/>
  <c r="U39" i="1"/>
  <c r="U57" i="1"/>
  <c r="U19" i="1"/>
  <c r="U119" i="1"/>
  <c r="U184" i="1"/>
  <c r="U195" i="1"/>
  <c r="U167" i="1"/>
  <c r="U181" i="1"/>
  <c r="U88" i="1"/>
  <c r="U37" i="1"/>
  <c r="U76" i="1"/>
  <c r="U54" i="1"/>
  <c r="U52" i="1"/>
  <c r="U97" i="1"/>
  <c r="U122" i="1"/>
  <c r="U179" i="1"/>
  <c r="U196" i="1"/>
  <c r="U78" i="1"/>
  <c r="U60" i="1"/>
  <c r="U160" i="1"/>
  <c r="U106" i="1"/>
  <c r="U108" i="1"/>
  <c r="U74" i="1"/>
  <c r="U30" i="1"/>
  <c r="U29" i="1"/>
  <c r="U67" i="1"/>
  <c r="U170" i="1"/>
  <c r="U68" i="1"/>
  <c r="U146" i="1"/>
  <c r="U50" i="1"/>
  <c r="U171" i="1"/>
  <c r="U124" i="1"/>
  <c r="U141" i="1"/>
  <c r="U187" i="1"/>
  <c r="U130" i="1"/>
  <c r="U53" i="1"/>
  <c r="U153" i="1"/>
  <c r="U157" i="1"/>
  <c r="U94" i="1"/>
  <c r="U199" i="1"/>
  <c r="U169" i="1"/>
  <c r="U148" i="1"/>
  <c r="U116" i="1"/>
  <c r="U168" i="1"/>
  <c r="U190" i="1"/>
  <c r="U40" i="1"/>
  <c r="U176" i="1"/>
  <c r="U81" i="1"/>
  <c r="U31" i="1"/>
  <c r="U63" i="1"/>
  <c r="U164" i="1"/>
  <c r="U178" i="1"/>
  <c r="U197" i="1"/>
  <c r="U158" i="1"/>
  <c r="U186" i="1"/>
  <c r="U163" i="1"/>
  <c r="U142" i="1"/>
  <c r="U117" i="1"/>
  <c r="U100" i="1"/>
  <c r="U134" i="1"/>
  <c r="U55" i="1"/>
  <c r="U159" i="1"/>
  <c r="U96" i="1"/>
  <c r="U180" i="1"/>
  <c r="U49" i="1"/>
  <c r="U82" i="1"/>
  <c r="U42" i="1"/>
  <c r="U46" i="1"/>
  <c r="U24" i="1"/>
  <c r="U200" i="1"/>
  <c r="U192" i="1"/>
  <c r="U131" i="1"/>
  <c r="U38" i="1"/>
  <c r="U59" i="1"/>
  <c r="U111" i="1"/>
  <c r="U112" i="1"/>
  <c r="U102" i="1"/>
  <c r="U65" i="1"/>
  <c r="U127" i="1"/>
  <c r="U56" i="1"/>
  <c r="U20" i="1"/>
  <c r="U98" i="1"/>
  <c r="U201" i="1"/>
  <c r="U155" i="1"/>
  <c r="U161" i="1"/>
  <c r="U138" i="1"/>
  <c r="U173" i="1"/>
  <c r="U72" i="1"/>
  <c r="U69" i="1"/>
  <c r="U86" i="1"/>
  <c r="U149" i="1"/>
  <c r="U73" i="1"/>
  <c r="U92" i="1"/>
  <c r="U99" i="1"/>
  <c r="U48" i="1"/>
  <c r="U62" i="1"/>
  <c r="U93" i="1"/>
  <c r="U143" i="1"/>
  <c r="U87" i="1"/>
  <c r="U203" i="1"/>
  <c r="U172" i="1"/>
  <c r="U101" i="1"/>
  <c r="U95" i="1"/>
  <c r="U185" i="1"/>
  <c r="U193" i="1"/>
  <c r="U103" i="1"/>
  <c r="U202" i="1"/>
  <c r="U89" i="1"/>
  <c r="U104" i="1"/>
  <c r="U45" i="1"/>
  <c r="U105" i="1"/>
  <c r="U109" i="1"/>
  <c r="U136" i="1"/>
  <c r="U114" i="1"/>
  <c r="U162" i="1"/>
  <c r="U205" i="1"/>
  <c r="V7" i="1"/>
  <c r="V4" i="1"/>
  <c r="V3" i="1"/>
  <c r="V5" i="1"/>
  <c r="V9" i="1"/>
  <c r="V14" i="1"/>
  <c r="V6" i="1"/>
  <c r="V85" i="1"/>
  <c r="V41" i="1"/>
  <c r="V10" i="1"/>
  <c r="V123" i="1"/>
  <c r="V11" i="1"/>
  <c r="V151" i="1"/>
  <c r="V23" i="1"/>
  <c r="V8" i="1"/>
  <c r="V26" i="1"/>
  <c r="V51" i="1"/>
  <c r="V107" i="1"/>
  <c r="V22" i="1"/>
  <c r="V175" i="1"/>
  <c r="V145" i="1"/>
  <c r="V34" i="1"/>
  <c r="V27" i="1"/>
  <c r="V194" i="1"/>
  <c r="V115" i="1"/>
  <c r="V77" i="1"/>
  <c r="V110" i="1"/>
  <c r="V147" i="1"/>
  <c r="V204" i="1"/>
  <c r="V182" i="1"/>
  <c r="V18" i="1"/>
  <c r="V91" i="1"/>
  <c r="V84" i="1"/>
  <c r="V198" i="1"/>
  <c r="V90" i="1"/>
  <c r="V35" i="1"/>
  <c r="V16" i="1"/>
  <c r="V17" i="1"/>
  <c r="V33" i="1"/>
  <c r="V70" i="1"/>
  <c r="V132" i="1"/>
  <c r="V61" i="1"/>
  <c r="V121" i="1"/>
  <c r="V165" i="1"/>
  <c r="V139" i="1"/>
  <c r="V58" i="1"/>
  <c r="V13" i="1"/>
  <c r="V79" i="1"/>
  <c r="V64" i="1"/>
  <c r="V44" i="1"/>
  <c r="V174" i="1"/>
  <c r="V71" i="1"/>
  <c r="V36" i="1"/>
  <c r="V128" i="1"/>
  <c r="V183" i="1"/>
  <c r="V137" i="1"/>
  <c r="V129" i="1"/>
  <c r="V191" i="1"/>
  <c r="V28" i="1"/>
  <c r="V83" i="1"/>
  <c r="V177" i="1"/>
  <c r="V66" i="1"/>
  <c r="V32" i="1"/>
  <c r="V15" i="1"/>
  <c r="V166" i="1"/>
  <c r="V189" i="1"/>
  <c r="V133" i="1"/>
  <c r="V144" i="1"/>
  <c r="V80" i="1"/>
  <c r="V126" i="1"/>
  <c r="V118" i="1"/>
  <c r="V156" i="1"/>
  <c r="V25" i="1"/>
  <c r="V135" i="1"/>
  <c r="V12" i="1"/>
  <c r="V47" i="1"/>
  <c r="V125" i="1"/>
  <c r="V43" i="1"/>
  <c r="V150" i="1"/>
  <c r="V120" i="1"/>
  <c r="V113" i="1"/>
  <c r="V140" i="1"/>
  <c r="V154" i="1"/>
  <c r="V188" i="1"/>
  <c r="V21" i="1"/>
  <c r="V75" i="1"/>
  <c r="V39" i="1"/>
  <c r="V57" i="1"/>
  <c r="V19" i="1"/>
  <c r="V119" i="1"/>
  <c r="V184" i="1"/>
  <c r="V195" i="1"/>
  <c r="V167" i="1"/>
  <c r="V181" i="1"/>
  <c r="V88" i="1"/>
  <c r="V37" i="1"/>
  <c r="V76" i="1"/>
  <c r="V54" i="1"/>
  <c r="V52" i="1"/>
  <c r="V97" i="1"/>
  <c r="V122" i="1"/>
  <c r="V179" i="1"/>
  <c r="V196" i="1"/>
  <c r="V78" i="1"/>
  <c r="V60" i="1"/>
  <c r="V160" i="1"/>
  <c r="V106" i="1"/>
  <c r="V108" i="1"/>
  <c r="V74" i="1"/>
  <c r="V30" i="1"/>
  <c r="V29" i="1"/>
  <c r="V67" i="1"/>
  <c r="V170" i="1"/>
  <c r="V68" i="1"/>
  <c r="V146" i="1"/>
  <c r="V50" i="1"/>
  <c r="V171" i="1"/>
  <c r="V124" i="1"/>
  <c r="V141" i="1"/>
  <c r="V187" i="1"/>
  <c r="V130" i="1"/>
  <c r="V53" i="1"/>
  <c r="V153" i="1"/>
  <c r="V157" i="1"/>
  <c r="V94" i="1"/>
  <c r="V199" i="1"/>
  <c r="V169" i="1"/>
  <c r="V148" i="1"/>
  <c r="V116" i="1"/>
  <c r="V168" i="1"/>
  <c r="V190" i="1"/>
  <c r="V40" i="1"/>
  <c r="V176" i="1"/>
  <c r="V81" i="1"/>
  <c r="V31" i="1"/>
  <c r="V63" i="1"/>
  <c r="V164" i="1"/>
  <c r="V178" i="1"/>
  <c r="V197" i="1"/>
  <c r="V158" i="1"/>
  <c r="V186" i="1"/>
  <c r="V163" i="1"/>
  <c r="V142" i="1"/>
  <c r="V117" i="1"/>
  <c r="V100" i="1"/>
  <c r="V134" i="1"/>
  <c r="V55" i="1"/>
  <c r="V159" i="1"/>
  <c r="V96" i="1"/>
  <c r="V180" i="1"/>
  <c r="V49" i="1"/>
  <c r="V82" i="1"/>
  <c r="V42" i="1"/>
  <c r="V46" i="1"/>
  <c r="V24" i="1"/>
  <c r="V200" i="1"/>
  <c r="V192" i="1"/>
  <c r="V131" i="1"/>
  <c r="V38" i="1"/>
  <c r="V59" i="1"/>
  <c r="V111" i="1"/>
  <c r="V112" i="1"/>
  <c r="V102" i="1"/>
  <c r="V65" i="1"/>
  <c r="V127" i="1"/>
  <c r="V56" i="1"/>
  <c r="V20" i="1"/>
  <c r="V98" i="1"/>
  <c r="V201" i="1"/>
  <c r="V155" i="1"/>
  <c r="V161" i="1"/>
  <c r="V138" i="1"/>
  <c r="V173" i="1"/>
  <c r="V72" i="1"/>
  <c r="V69" i="1"/>
  <c r="V86" i="1"/>
  <c r="V149" i="1"/>
  <c r="V73" i="1"/>
  <c r="V92" i="1"/>
  <c r="V99" i="1"/>
  <c r="V48" i="1"/>
  <c r="V62" i="1"/>
  <c r="V93" i="1"/>
  <c r="V143" i="1"/>
  <c r="V203" i="1"/>
  <c r="V172" i="1"/>
  <c r="V101" i="1"/>
  <c r="V95" i="1"/>
  <c r="V185" i="1"/>
  <c r="V193" i="1"/>
  <c r="V103" i="1"/>
  <c r="V202" i="1"/>
  <c r="V89" i="1"/>
  <c r="V104" i="1"/>
  <c r="V45" i="1"/>
  <c r="V105" i="1"/>
  <c r="V109" i="1"/>
  <c r="V136" i="1"/>
  <c r="V114" i="1"/>
  <c r="V162" i="1"/>
  <c r="V205" i="1"/>
  <c r="V2" i="1"/>
  <c r="U2" i="1"/>
  <c r="T2" i="1"/>
  <c r="S7" i="1"/>
  <c r="S4" i="1"/>
  <c r="S3" i="1"/>
  <c r="S5" i="1"/>
  <c r="S9" i="1"/>
  <c r="S14" i="1"/>
  <c r="S6" i="1"/>
  <c r="S85" i="1"/>
  <c r="S41" i="1"/>
  <c r="S10" i="1"/>
  <c r="S123" i="1"/>
  <c r="S11" i="1"/>
  <c r="S151" i="1"/>
  <c r="S23" i="1"/>
  <c r="S8" i="1"/>
  <c r="S26" i="1"/>
  <c r="S51" i="1"/>
  <c r="S107" i="1"/>
  <c r="S22" i="1"/>
  <c r="S175" i="1"/>
  <c r="S145" i="1"/>
  <c r="S34" i="1"/>
  <c r="S27" i="1"/>
  <c r="S194" i="1"/>
  <c r="S115" i="1"/>
  <c r="S77" i="1"/>
  <c r="S110" i="1"/>
  <c r="S147" i="1"/>
  <c r="S204" i="1"/>
  <c r="S152" i="1"/>
  <c r="S182" i="1"/>
  <c r="S18" i="1"/>
  <c r="S91" i="1"/>
  <c r="S84" i="1"/>
  <c r="S198" i="1"/>
  <c r="S90" i="1"/>
  <c r="S35" i="1"/>
  <c r="S16" i="1"/>
  <c r="S17" i="1"/>
  <c r="S33" i="1"/>
  <c r="S70" i="1"/>
  <c r="S132" i="1"/>
  <c r="S61" i="1"/>
  <c r="S121" i="1"/>
  <c r="S165" i="1"/>
  <c r="S139" i="1"/>
  <c r="S58" i="1"/>
  <c r="S13" i="1"/>
  <c r="S79" i="1"/>
  <c r="S64" i="1"/>
  <c r="S44" i="1"/>
  <c r="S174" i="1"/>
  <c r="S71" i="1"/>
  <c r="S36" i="1"/>
  <c r="S128" i="1"/>
  <c r="S183" i="1"/>
  <c r="S137" i="1"/>
  <c r="S129" i="1"/>
  <c r="S191" i="1"/>
  <c r="S28" i="1"/>
  <c r="S83" i="1"/>
  <c r="S177" i="1"/>
  <c r="S66" i="1"/>
  <c r="S32" i="1"/>
  <c r="S15" i="1"/>
  <c r="S166" i="1"/>
  <c r="S189" i="1"/>
  <c r="S133" i="1"/>
  <c r="S144" i="1"/>
  <c r="S80" i="1"/>
  <c r="S126" i="1"/>
  <c r="S118" i="1"/>
  <c r="S156" i="1"/>
  <c r="S25" i="1"/>
  <c r="S135" i="1"/>
  <c r="S12" i="1"/>
  <c r="S47" i="1"/>
  <c r="S125" i="1"/>
  <c r="S43" i="1"/>
  <c r="S150" i="1"/>
  <c r="S120" i="1"/>
  <c r="S113" i="1"/>
  <c r="S140" i="1"/>
  <c r="S154" i="1"/>
  <c r="S188" i="1"/>
  <c r="S21" i="1"/>
  <c r="S75" i="1"/>
  <c r="S39" i="1"/>
  <c r="S57" i="1"/>
  <c r="S19" i="1"/>
  <c r="S119" i="1"/>
  <c r="S184" i="1"/>
  <c r="S195" i="1"/>
  <c r="S167" i="1"/>
  <c r="S181" i="1"/>
  <c r="S88" i="1"/>
  <c r="S37" i="1"/>
  <c r="S76" i="1"/>
  <c r="S54" i="1"/>
  <c r="S52" i="1"/>
  <c r="S97" i="1"/>
  <c r="S122" i="1"/>
  <c r="S179" i="1"/>
  <c r="S196" i="1"/>
  <c r="S78" i="1"/>
  <c r="S60" i="1"/>
  <c r="S160" i="1"/>
  <c r="S106" i="1"/>
  <c r="S108" i="1"/>
  <c r="S74" i="1"/>
  <c r="S30" i="1"/>
  <c r="S29" i="1"/>
  <c r="S67" i="1"/>
  <c r="S170" i="1"/>
  <c r="S68" i="1"/>
  <c r="S146" i="1"/>
  <c r="S50" i="1"/>
  <c r="S171" i="1"/>
  <c r="S124" i="1"/>
  <c r="S141" i="1"/>
  <c r="S187" i="1"/>
  <c r="S130" i="1"/>
  <c r="S53" i="1"/>
  <c r="S153" i="1"/>
  <c r="S157" i="1"/>
  <c r="S94" i="1"/>
  <c r="S199" i="1"/>
  <c r="S169" i="1"/>
  <c r="S148" i="1"/>
  <c r="S116" i="1"/>
  <c r="S168" i="1"/>
  <c r="S190" i="1"/>
  <c r="S40" i="1"/>
  <c r="S176" i="1"/>
  <c r="S81" i="1"/>
  <c r="S31" i="1"/>
  <c r="S63" i="1"/>
  <c r="S164" i="1"/>
  <c r="S178" i="1"/>
  <c r="S197" i="1"/>
  <c r="S158" i="1"/>
  <c r="S186" i="1"/>
  <c r="S163" i="1"/>
  <c r="S142" i="1"/>
  <c r="S117" i="1"/>
  <c r="S100" i="1"/>
  <c r="S134" i="1"/>
  <c r="S55" i="1"/>
  <c r="S159" i="1"/>
  <c r="S96" i="1"/>
  <c r="S180" i="1"/>
  <c r="S49" i="1"/>
  <c r="S82" i="1"/>
  <c r="S42" i="1"/>
  <c r="S46" i="1"/>
  <c r="S24" i="1"/>
  <c r="S200" i="1"/>
  <c r="S192" i="1"/>
  <c r="S131" i="1"/>
  <c r="S38" i="1"/>
  <c r="S59" i="1"/>
  <c r="S111" i="1"/>
  <c r="S112" i="1"/>
  <c r="S102" i="1"/>
  <c r="S65" i="1"/>
  <c r="S127" i="1"/>
  <c r="S56" i="1"/>
  <c r="S20" i="1"/>
  <c r="S98" i="1"/>
  <c r="S201" i="1"/>
  <c r="S155" i="1"/>
  <c r="S161" i="1"/>
  <c r="S138" i="1"/>
  <c r="S173" i="1"/>
  <c r="S72" i="1"/>
  <c r="S69" i="1"/>
  <c r="S86" i="1"/>
  <c r="S149" i="1"/>
  <c r="S73" i="1"/>
  <c r="S99" i="1"/>
  <c r="S48" i="1"/>
  <c r="S62" i="1"/>
  <c r="S93" i="1"/>
  <c r="S143" i="1"/>
  <c r="S87" i="1"/>
  <c r="S203" i="1"/>
  <c r="S172" i="1"/>
  <c r="S101" i="1"/>
  <c r="S95" i="1"/>
  <c r="S185" i="1"/>
  <c r="S193" i="1"/>
  <c r="S103" i="1"/>
  <c r="S202" i="1"/>
  <c r="S89" i="1"/>
  <c r="S104" i="1"/>
  <c r="S45" i="1"/>
  <c r="S105" i="1"/>
  <c r="S109" i="1"/>
  <c r="S136" i="1"/>
  <c r="S114" i="1"/>
  <c r="S162" i="1"/>
  <c r="S205" i="1"/>
  <c r="S2" i="1"/>
  <c r="R7" i="1"/>
  <c r="R4" i="1"/>
  <c r="R3" i="1"/>
  <c r="R5" i="1"/>
  <c r="R9" i="1"/>
  <c r="R14" i="1"/>
  <c r="R6" i="1"/>
  <c r="R85" i="1"/>
  <c r="R41" i="1"/>
  <c r="R10" i="1"/>
  <c r="R123" i="1"/>
  <c r="R11" i="1"/>
  <c r="R151" i="1"/>
  <c r="R23" i="1"/>
  <c r="R8" i="1"/>
  <c r="R26" i="1"/>
  <c r="R51" i="1"/>
  <c r="R107" i="1"/>
  <c r="R22" i="1"/>
  <c r="R175" i="1"/>
  <c r="R145" i="1"/>
  <c r="R34" i="1"/>
  <c r="R27" i="1"/>
  <c r="R194" i="1"/>
  <c r="R115" i="1"/>
  <c r="R77" i="1"/>
  <c r="R110" i="1"/>
  <c r="R147" i="1"/>
  <c r="R204" i="1"/>
  <c r="R152" i="1"/>
  <c r="R182" i="1"/>
  <c r="R18" i="1"/>
  <c r="R91" i="1"/>
  <c r="R84" i="1"/>
  <c r="R198" i="1"/>
  <c r="R90" i="1"/>
  <c r="R35" i="1"/>
  <c r="R16" i="1"/>
  <c r="R17" i="1"/>
  <c r="R33" i="1"/>
  <c r="R70" i="1"/>
  <c r="R132" i="1"/>
  <c r="R61" i="1"/>
  <c r="R121" i="1"/>
  <c r="R165" i="1"/>
  <c r="R58" i="1"/>
  <c r="R13" i="1"/>
  <c r="R79" i="1"/>
  <c r="R64" i="1"/>
  <c r="R44" i="1"/>
  <c r="R174" i="1"/>
  <c r="R71" i="1"/>
  <c r="R36" i="1"/>
  <c r="R128" i="1"/>
  <c r="R183" i="1"/>
  <c r="R137" i="1"/>
  <c r="R129" i="1"/>
  <c r="R191" i="1"/>
  <c r="R28" i="1"/>
  <c r="R83" i="1"/>
  <c r="R177" i="1"/>
  <c r="R66" i="1"/>
  <c r="R32" i="1"/>
  <c r="R15" i="1"/>
  <c r="R166" i="1"/>
  <c r="R189" i="1"/>
  <c r="R133" i="1"/>
  <c r="R144" i="1"/>
  <c r="R80" i="1"/>
  <c r="R126" i="1"/>
  <c r="R118" i="1"/>
  <c r="R156" i="1"/>
  <c r="R25" i="1"/>
  <c r="R135" i="1"/>
  <c r="R12" i="1"/>
  <c r="R47" i="1"/>
  <c r="R125" i="1"/>
  <c r="R43" i="1"/>
  <c r="R150" i="1"/>
  <c r="R120" i="1"/>
  <c r="R113" i="1"/>
  <c r="R140" i="1"/>
  <c r="R154" i="1"/>
  <c r="R188" i="1"/>
  <c r="R21" i="1"/>
  <c r="R75" i="1"/>
  <c r="R39" i="1"/>
  <c r="R57" i="1"/>
  <c r="R19" i="1"/>
  <c r="R119" i="1"/>
  <c r="R184" i="1"/>
  <c r="R195" i="1"/>
  <c r="R167" i="1"/>
  <c r="R181" i="1"/>
  <c r="R88" i="1"/>
  <c r="R37" i="1"/>
  <c r="R76" i="1"/>
  <c r="R54" i="1"/>
  <c r="R52" i="1"/>
  <c r="R97" i="1"/>
  <c r="R122" i="1"/>
  <c r="R179" i="1"/>
  <c r="R196" i="1"/>
  <c r="R78" i="1"/>
  <c r="R60" i="1"/>
  <c r="R160" i="1"/>
  <c r="R106" i="1"/>
  <c r="R108" i="1"/>
  <c r="R74" i="1"/>
  <c r="R29" i="1"/>
  <c r="R67" i="1"/>
  <c r="R170" i="1"/>
  <c r="R68" i="1"/>
  <c r="R146" i="1"/>
  <c r="R50" i="1"/>
  <c r="R171" i="1"/>
  <c r="R124" i="1"/>
  <c r="R141" i="1"/>
  <c r="R187" i="1"/>
  <c r="R130" i="1"/>
  <c r="R53" i="1"/>
  <c r="R153" i="1"/>
  <c r="R157" i="1"/>
  <c r="R94" i="1"/>
  <c r="R199" i="1"/>
  <c r="R169" i="1"/>
  <c r="R148" i="1"/>
  <c r="R116" i="1"/>
  <c r="R168" i="1"/>
  <c r="R190" i="1"/>
  <c r="R40" i="1"/>
  <c r="R176" i="1"/>
  <c r="R81" i="1"/>
  <c r="R31" i="1"/>
  <c r="R63" i="1"/>
  <c r="R164" i="1"/>
  <c r="R178" i="1"/>
  <c r="R197" i="1"/>
  <c r="R158" i="1"/>
  <c r="R186" i="1"/>
  <c r="R163" i="1"/>
  <c r="R142" i="1"/>
  <c r="R117" i="1"/>
  <c r="R100" i="1"/>
  <c r="R134" i="1"/>
  <c r="R55" i="1"/>
  <c r="R159" i="1"/>
  <c r="R96" i="1"/>
  <c r="R180" i="1"/>
  <c r="R49" i="1"/>
  <c r="R82" i="1"/>
  <c r="R42" i="1"/>
  <c r="R46" i="1"/>
  <c r="R24" i="1"/>
  <c r="R200" i="1"/>
  <c r="R192" i="1"/>
  <c r="R131" i="1"/>
  <c r="R38" i="1"/>
  <c r="R59" i="1"/>
  <c r="R111" i="1"/>
  <c r="R112" i="1"/>
  <c r="R102" i="1"/>
  <c r="R65" i="1"/>
  <c r="R127" i="1"/>
  <c r="R56" i="1"/>
  <c r="R20" i="1"/>
  <c r="R98" i="1"/>
  <c r="R201" i="1"/>
  <c r="R155" i="1"/>
  <c r="R161" i="1"/>
  <c r="R138" i="1"/>
  <c r="R173" i="1"/>
  <c r="R72" i="1"/>
  <c r="R69" i="1"/>
  <c r="R86" i="1"/>
  <c r="R149" i="1"/>
  <c r="R92" i="1"/>
  <c r="R48" i="1"/>
  <c r="R62" i="1"/>
  <c r="R93" i="1"/>
  <c r="R143" i="1"/>
  <c r="R87" i="1"/>
  <c r="R203" i="1"/>
  <c r="R172" i="1"/>
  <c r="R101" i="1"/>
  <c r="R95" i="1"/>
  <c r="R185" i="1"/>
  <c r="R193" i="1"/>
  <c r="R103" i="1"/>
  <c r="R202" i="1"/>
  <c r="R89" i="1"/>
  <c r="R104" i="1"/>
  <c r="R45" i="1"/>
  <c r="R105" i="1"/>
  <c r="R109" i="1"/>
  <c r="R136" i="1"/>
  <c r="R114" i="1"/>
  <c r="R162" i="1"/>
  <c r="R205" i="1"/>
  <c r="R2" i="1"/>
  <c r="Q7" i="1"/>
  <c r="Q4" i="1"/>
  <c r="Q3" i="1"/>
  <c r="Q5" i="1"/>
  <c r="Q9" i="1"/>
  <c r="Q14" i="1"/>
  <c r="Q6" i="1"/>
  <c r="Q85" i="1"/>
  <c r="Q41" i="1"/>
  <c r="Q10" i="1"/>
  <c r="Q123" i="1"/>
  <c r="Q11" i="1"/>
  <c r="Q151" i="1"/>
  <c r="Q23" i="1"/>
  <c r="Q8" i="1"/>
  <c r="Q26" i="1"/>
  <c r="Q51" i="1"/>
  <c r="Q107" i="1"/>
  <c r="Q22" i="1"/>
  <c r="Q175" i="1"/>
  <c r="Q145" i="1"/>
  <c r="Q34" i="1"/>
  <c r="Q27" i="1"/>
  <c r="Q194" i="1"/>
  <c r="Q115" i="1"/>
  <c r="Q77" i="1"/>
  <c r="Q110" i="1"/>
  <c r="Q147" i="1"/>
  <c r="Q204" i="1"/>
  <c r="Q152" i="1"/>
  <c r="Q182" i="1"/>
  <c r="Q18" i="1"/>
  <c r="Q91" i="1"/>
  <c r="Q84" i="1"/>
  <c r="Q198" i="1"/>
  <c r="Q90" i="1"/>
  <c r="Q35" i="1"/>
  <c r="Q16" i="1"/>
  <c r="Q17" i="1"/>
  <c r="Q33" i="1"/>
  <c r="Q70" i="1"/>
  <c r="Q132" i="1"/>
  <c r="Q61" i="1"/>
  <c r="Q121" i="1"/>
  <c r="Q165" i="1"/>
  <c r="Q139" i="1"/>
  <c r="Q58" i="1"/>
  <c r="Q13" i="1"/>
  <c r="Q79" i="1"/>
  <c r="Q64" i="1"/>
  <c r="Q44" i="1"/>
  <c r="Q174" i="1"/>
  <c r="Q71" i="1"/>
  <c r="Q36" i="1"/>
  <c r="Q128" i="1"/>
  <c r="Q183" i="1"/>
  <c r="Q137" i="1"/>
  <c r="Q129" i="1"/>
  <c r="Q191" i="1"/>
  <c r="Q28" i="1"/>
  <c r="Q83" i="1"/>
  <c r="Q177" i="1"/>
  <c r="Q66" i="1"/>
  <c r="Q32" i="1"/>
  <c r="Q15" i="1"/>
  <c r="Q166" i="1"/>
  <c r="Q189" i="1"/>
  <c r="Q133" i="1"/>
  <c r="Q144" i="1"/>
  <c r="Q80" i="1"/>
  <c r="Q126" i="1"/>
  <c r="Q118" i="1"/>
  <c r="Q156" i="1"/>
  <c r="Q25" i="1"/>
  <c r="Q135" i="1"/>
  <c r="Q12" i="1"/>
  <c r="Q47" i="1"/>
  <c r="Q125" i="1"/>
  <c r="Q43" i="1"/>
  <c r="Q150" i="1"/>
  <c r="Q120" i="1"/>
  <c r="Q113" i="1"/>
  <c r="Q140" i="1"/>
  <c r="Q154" i="1"/>
  <c r="Q188" i="1"/>
  <c r="Q21" i="1"/>
  <c r="Q75" i="1"/>
  <c r="Q39" i="1"/>
  <c r="Q57" i="1"/>
  <c r="Q19" i="1"/>
  <c r="Q119" i="1"/>
  <c r="Q184" i="1"/>
  <c r="Q195" i="1"/>
  <c r="Q167" i="1"/>
  <c r="Q181" i="1"/>
  <c r="Q88" i="1"/>
  <c r="Q37" i="1"/>
  <c r="Q76" i="1"/>
  <c r="Q54" i="1"/>
  <c r="Q52" i="1"/>
  <c r="Q97" i="1"/>
  <c r="Q122" i="1"/>
  <c r="Q179" i="1"/>
  <c r="Q196" i="1"/>
  <c r="Q78" i="1"/>
  <c r="Q60" i="1"/>
  <c r="Q160" i="1"/>
  <c r="Q106" i="1"/>
  <c r="Q108" i="1"/>
  <c r="Q74" i="1"/>
  <c r="Q30" i="1"/>
  <c r="Q29" i="1"/>
  <c r="Q67" i="1"/>
  <c r="Q170" i="1"/>
  <c r="Q68" i="1"/>
  <c r="Q146" i="1"/>
  <c r="Q50" i="1"/>
  <c r="Q171" i="1"/>
  <c r="Q124" i="1"/>
  <c r="Q141" i="1"/>
  <c r="Q187" i="1"/>
  <c r="Q130" i="1"/>
  <c r="Q53" i="1"/>
  <c r="Q153" i="1"/>
  <c r="Q157" i="1"/>
  <c r="Q94" i="1"/>
  <c r="Q199" i="1"/>
  <c r="Q169" i="1"/>
  <c r="Q148" i="1"/>
  <c r="Q116" i="1"/>
  <c r="Q168" i="1"/>
  <c r="Q190" i="1"/>
  <c r="Q40" i="1"/>
  <c r="Q176" i="1"/>
  <c r="Q81" i="1"/>
  <c r="Q31" i="1"/>
  <c r="Q63" i="1"/>
  <c r="Q164" i="1"/>
  <c r="Q178" i="1"/>
  <c r="Q197" i="1"/>
  <c r="Q158" i="1"/>
  <c r="Q186" i="1"/>
  <c r="Q163" i="1"/>
  <c r="Q142" i="1"/>
  <c r="Q117" i="1"/>
  <c r="Q100" i="1"/>
  <c r="Q134" i="1"/>
  <c r="Q55" i="1"/>
  <c r="Q159" i="1"/>
  <c r="Q96" i="1"/>
  <c r="Q180" i="1"/>
  <c r="Q49" i="1"/>
  <c r="Q82" i="1"/>
  <c r="Q42" i="1"/>
  <c r="Q46" i="1"/>
  <c r="Q24" i="1"/>
  <c r="Q200" i="1"/>
  <c r="Q192" i="1"/>
  <c r="Q131" i="1"/>
  <c r="Q38" i="1"/>
  <c r="Q59" i="1"/>
  <c r="Q111" i="1"/>
  <c r="Q112" i="1"/>
  <c r="Q102" i="1"/>
  <c r="Q65" i="1"/>
  <c r="Q127" i="1"/>
  <c r="Q56" i="1"/>
  <c r="Q20" i="1"/>
  <c r="Q98" i="1"/>
  <c r="Q201" i="1"/>
  <c r="Q155" i="1"/>
  <c r="Q161" i="1"/>
  <c r="Q138" i="1"/>
  <c r="Q173" i="1"/>
  <c r="Q72" i="1"/>
  <c r="Q69" i="1"/>
  <c r="Q86" i="1"/>
  <c r="Q149" i="1"/>
  <c r="Q73" i="1"/>
  <c r="Q92" i="1"/>
  <c r="Q99" i="1"/>
  <c r="Q48" i="1"/>
  <c r="Q62" i="1"/>
  <c r="Q93" i="1"/>
  <c r="Q143" i="1"/>
  <c r="Q87" i="1"/>
  <c r="Q203" i="1"/>
  <c r="Q172" i="1"/>
  <c r="Q101" i="1"/>
  <c r="Q95" i="1"/>
  <c r="Q185" i="1"/>
  <c r="Q193" i="1"/>
  <c r="Q103" i="1"/>
  <c r="Q202" i="1"/>
  <c r="Q89" i="1"/>
  <c r="Q104" i="1"/>
  <c r="Q45" i="1"/>
  <c r="Q105" i="1"/>
  <c r="Q109" i="1"/>
  <c r="Q136" i="1"/>
  <c r="Q114" i="1"/>
  <c r="Q162" i="1"/>
  <c r="Q205" i="1"/>
  <c r="Q2" i="1"/>
  <c r="J11" i="1" l="1"/>
  <c r="I11" i="1" l="1"/>
  <c r="K11" i="1" s="1"/>
  <c r="L11" i="1" s="1"/>
  <c r="J7" i="1"/>
  <c r="J4" i="1"/>
  <c r="J3" i="1"/>
  <c r="J5" i="1"/>
  <c r="J9" i="1"/>
  <c r="J14" i="1"/>
  <c r="J6" i="1"/>
  <c r="J85" i="1"/>
  <c r="J41" i="1"/>
  <c r="J10" i="1"/>
  <c r="J123" i="1"/>
  <c r="J151" i="1"/>
  <c r="J23" i="1"/>
  <c r="J8" i="1"/>
  <c r="J26" i="1"/>
  <c r="J51" i="1"/>
  <c r="J107" i="1"/>
  <c r="J22" i="1"/>
  <c r="J175" i="1"/>
  <c r="J145" i="1"/>
  <c r="J34" i="1"/>
  <c r="J27" i="1"/>
  <c r="J194" i="1"/>
  <c r="J115" i="1"/>
  <c r="J77" i="1"/>
  <c r="J110" i="1"/>
  <c r="J147" i="1"/>
  <c r="J204" i="1"/>
  <c r="J152" i="1"/>
  <c r="J182" i="1"/>
  <c r="J18" i="1"/>
  <c r="J91" i="1"/>
  <c r="J84" i="1"/>
  <c r="J198" i="1"/>
  <c r="J90" i="1"/>
  <c r="J35" i="1"/>
  <c r="J16" i="1"/>
  <c r="J17" i="1"/>
  <c r="J33" i="1"/>
  <c r="J70" i="1"/>
  <c r="J132" i="1"/>
  <c r="J61" i="1"/>
  <c r="J121" i="1"/>
  <c r="J165" i="1"/>
  <c r="J139" i="1"/>
  <c r="J58" i="1"/>
  <c r="J13" i="1"/>
  <c r="J79" i="1"/>
  <c r="J64" i="1"/>
  <c r="J44" i="1"/>
  <c r="J174" i="1"/>
  <c r="J71" i="1"/>
  <c r="J36" i="1"/>
  <c r="J128" i="1"/>
  <c r="J183" i="1"/>
  <c r="J137" i="1"/>
  <c r="J129" i="1"/>
  <c r="J191" i="1"/>
  <c r="J28" i="1"/>
  <c r="J83" i="1"/>
  <c r="J177" i="1"/>
  <c r="J66" i="1"/>
  <c r="J32" i="1"/>
  <c r="J15" i="1"/>
  <c r="J166" i="1"/>
  <c r="J189" i="1"/>
  <c r="J133" i="1"/>
  <c r="J144" i="1"/>
  <c r="J80" i="1"/>
  <c r="J126" i="1"/>
  <c r="J118" i="1"/>
  <c r="J156" i="1"/>
  <c r="J25" i="1"/>
  <c r="J135" i="1"/>
  <c r="J12" i="1"/>
  <c r="J47" i="1"/>
  <c r="J125" i="1"/>
  <c r="J43" i="1"/>
  <c r="J150" i="1"/>
  <c r="J120" i="1"/>
  <c r="J113" i="1"/>
  <c r="J140" i="1"/>
  <c r="J154" i="1"/>
  <c r="J188" i="1"/>
  <c r="J21" i="1"/>
  <c r="J75" i="1"/>
  <c r="J39" i="1"/>
  <c r="J57" i="1"/>
  <c r="J19" i="1"/>
  <c r="J119" i="1"/>
  <c r="J184" i="1"/>
  <c r="J195" i="1"/>
  <c r="J167" i="1"/>
  <c r="J181" i="1"/>
  <c r="J88" i="1"/>
  <c r="J37" i="1"/>
  <c r="J76" i="1"/>
  <c r="J54" i="1"/>
  <c r="J52" i="1"/>
  <c r="J97" i="1"/>
  <c r="J122" i="1"/>
  <c r="J179" i="1"/>
  <c r="J196" i="1"/>
  <c r="J78" i="1"/>
  <c r="J60" i="1"/>
  <c r="J160" i="1"/>
  <c r="J106" i="1"/>
  <c r="J108" i="1"/>
  <c r="J74" i="1"/>
  <c r="J30" i="1"/>
  <c r="J29" i="1"/>
  <c r="J67" i="1"/>
  <c r="J170" i="1"/>
  <c r="J68" i="1"/>
  <c r="J146" i="1"/>
  <c r="J50" i="1"/>
  <c r="J171" i="1"/>
  <c r="J124" i="1"/>
  <c r="J141" i="1"/>
  <c r="J187" i="1"/>
  <c r="J130" i="1"/>
  <c r="J53" i="1"/>
  <c r="J153" i="1"/>
  <c r="J157" i="1"/>
  <c r="J94" i="1"/>
  <c r="J199" i="1"/>
  <c r="J169" i="1"/>
  <c r="J148" i="1"/>
  <c r="J116" i="1"/>
  <c r="J168" i="1"/>
  <c r="J190" i="1"/>
  <c r="J40" i="1"/>
  <c r="J176" i="1"/>
  <c r="J81" i="1"/>
  <c r="J31" i="1"/>
  <c r="J63" i="1"/>
  <c r="J164" i="1"/>
  <c r="J178" i="1"/>
  <c r="J197" i="1"/>
  <c r="J158" i="1"/>
  <c r="J186" i="1"/>
  <c r="J163" i="1"/>
  <c r="J142" i="1"/>
  <c r="J117" i="1"/>
  <c r="J100" i="1"/>
  <c r="J134" i="1"/>
  <c r="J55" i="1"/>
  <c r="J159" i="1"/>
  <c r="J96" i="1"/>
  <c r="J180" i="1"/>
  <c r="J49" i="1"/>
  <c r="J82" i="1"/>
  <c r="J42" i="1"/>
  <c r="J46" i="1"/>
  <c r="J24" i="1"/>
  <c r="J200" i="1"/>
  <c r="J192" i="1"/>
  <c r="J131" i="1"/>
  <c r="J38" i="1"/>
  <c r="J59" i="1"/>
  <c r="J111" i="1"/>
  <c r="J112" i="1"/>
  <c r="J102" i="1"/>
  <c r="J65" i="1"/>
  <c r="J127" i="1"/>
  <c r="J56" i="1"/>
  <c r="J20" i="1"/>
  <c r="J98" i="1"/>
  <c r="J201" i="1"/>
  <c r="J155" i="1"/>
  <c r="J161" i="1"/>
  <c r="J138" i="1"/>
  <c r="J173" i="1"/>
  <c r="J72" i="1"/>
  <c r="J69" i="1"/>
  <c r="J86" i="1"/>
  <c r="J149" i="1"/>
  <c r="J73" i="1"/>
  <c r="J92" i="1"/>
  <c r="J99" i="1"/>
  <c r="J48" i="1"/>
  <c r="J62" i="1"/>
  <c r="J93" i="1"/>
  <c r="J143" i="1"/>
  <c r="J87" i="1"/>
  <c r="J203" i="1"/>
  <c r="J172" i="1"/>
  <c r="J101" i="1"/>
  <c r="J95" i="1"/>
  <c r="J185" i="1"/>
  <c r="J193" i="1"/>
  <c r="J103" i="1"/>
  <c r="J202" i="1"/>
  <c r="J89" i="1"/>
  <c r="J104" i="1"/>
  <c r="J45" i="1"/>
  <c r="J105" i="1"/>
  <c r="J109" i="1"/>
  <c r="J136" i="1"/>
  <c r="J114" i="1"/>
  <c r="J162" i="1"/>
  <c r="J205" i="1"/>
  <c r="J2" i="1"/>
  <c r="I7" i="1"/>
  <c r="I4" i="1"/>
  <c r="I3" i="1"/>
  <c r="I5" i="1"/>
  <c r="I9" i="1"/>
  <c r="I14" i="1"/>
  <c r="I6" i="1"/>
  <c r="I85" i="1"/>
  <c r="I41" i="1"/>
  <c r="I10" i="1"/>
  <c r="I123" i="1"/>
  <c r="I151" i="1"/>
  <c r="I23" i="1"/>
  <c r="I8" i="1"/>
  <c r="I26" i="1"/>
  <c r="I51" i="1"/>
  <c r="I107" i="1"/>
  <c r="I22" i="1"/>
  <c r="I175" i="1"/>
  <c r="I145" i="1"/>
  <c r="I34" i="1"/>
  <c r="I27" i="1"/>
  <c r="I194" i="1"/>
  <c r="I115" i="1"/>
  <c r="I77" i="1"/>
  <c r="I110" i="1"/>
  <c r="I147" i="1"/>
  <c r="I204" i="1"/>
  <c r="I152" i="1"/>
  <c r="I182" i="1"/>
  <c r="I18" i="1"/>
  <c r="I91" i="1"/>
  <c r="I84" i="1"/>
  <c r="I198" i="1"/>
  <c r="I90" i="1"/>
  <c r="I35" i="1"/>
  <c r="I16" i="1"/>
  <c r="I17" i="1"/>
  <c r="I33" i="1"/>
  <c r="I70" i="1"/>
  <c r="I132" i="1"/>
  <c r="I61" i="1"/>
  <c r="I121" i="1"/>
  <c r="I165" i="1"/>
  <c r="I139" i="1"/>
  <c r="I58" i="1"/>
  <c r="I13" i="1"/>
  <c r="I79" i="1"/>
  <c r="I64" i="1"/>
  <c r="I44" i="1"/>
  <c r="I174" i="1"/>
  <c r="I71" i="1"/>
  <c r="I36" i="1"/>
  <c r="I128" i="1"/>
  <c r="I183" i="1"/>
  <c r="I137" i="1"/>
  <c r="I129" i="1"/>
  <c r="I191" i="1"/>
  <c r="I28" i="1"/>
  <c r="I83" i="1"/>
  <c r="I177" i="1"/>
  <c r="I66" i="1"/>
  <c r="I32" i="1"/>
  <c r="I15" i="1"/>
  <c r="I166" i="1"/>
  <c r="I189" i="1"/>
  <c r="I133" i="1"/>
  <c r="I144" i="1"/>
  <c r="I80" i="1"/>
  <c r="I126" i="1"/>
  <c r="I118" i="1"/>
  <c r="I156" i="1"/>
  <c r="I25" i="1"/>
  <c r="I135" i="1"/>
  <c r="I12" i="1"/>
  <c r="I47" i="1"/>
  <c r="I125" i="1"/>
  <c r="I43" i="1"/>
  <c r="I150" i="1"/>
  <c r="I120" i="1"/>
  <c r="I113" i="1"/>
  <c r="I140" i="1"/>
  <c r="I154" i="1"/>
  <c r="I188" i="1"/>
  <c r="I21" i="1"/>
  <c r="I75" i="1"/>
  <c r="I39" i="1"/>
  <c r="I57" i="1"/>
  <c r="I19" i="1"/>
  <c r="I119" i="1"/>
  <c r="I184" i="1"/>
  <c r="I195" i="1"/>
  <c r="I167" i="1"/>
  <c r="I181" i="1"/>
  <c r="I88" i="1"/>
  <c r="I37" i="1"/>
  <c r="I76" i="1"/>
  <c r="I54" i="1"/>
  <c r="I52" i="1"/>
  <c r="I97" i="1"/>
  <c r="I122" i="1"/>
  <c r="I179" i="1"/>
  <c r="I196" i="1"/>
  <c r="I78" i="1"/>
  <c r="I60" i="1"/>
  <c r="I160" i="1"/>
  <c r="I106" i="1"/>
  <c r="I108" i="1"/>
  <c r="I74" i="1"/>
  <c r="I30" i="1"/>
  <c r="I29" i="1"/>
  <c r="I67" i="1"/>
  <c r="I170" i="1"/>
  <c r="I68" i="1"/>
  <c r="I146" i="1"/>
  <c r="I50" i="1"/>
  <c r="I171" i="1"/>
  <c r="I124" i="1"/>
  <c r="I141" i="1"/>
  <c r="I187" i="1"/>
  <c r="I130" i="1"/>
  <c r="I53" i="1"/>
  <c r="I153" i="1"/>
  <c r="I157" i="1"/>
  <c r="I94" i="1"/>
  <c r="I199" i="1"/>
  <c r="I169" i="1"/>
  <c r="I148" i="1"/>
  <c r="I116" i="1"/>
  <c r="I168" i="1"/>
  <c r="I190" i="1"/>
  <c r="I40" i="1"/>
  <c r="I176" i="1"/>
  <c r="I81" i="1"/>
  <c r="I31" i="1"/>
  <c r="I63" i="1"/>
  <c r="I164" i="1"/>
  <c r="I178" i="1"/>
  <c r="I197" i="1"/>
  <c r="I158" i="1"/>
  <c r="I186" i="1"/>
  <c r="I163" i="1"/>
  <c r="I142" i="1"/>
  <c r="I117" i="1"/>
  <c r="I100" i="1"/>
  <c r="I134" i="1"/>
  <c r="I55" i="1"/>
  <c r="I159" i="1"/>
  <c r="I96" i="1"/>
  <c r="I180" i="1"/>
  <c r="I49" i="1"/>
  <c r="I82" i="1"/>
  <c r="I42" i="1"/>
  <c r="I46" i="1"/>
  <c r="I24" i="1"/>
  <c r="I200" i="1"/>
  <c r="I192" i="1"/>
  <c r="I131" i="1"/>
  <c r="I38" i="1"/>
  <c r="I59" i="1"/>
  <c r="I111" i="1"/>
  <c r="I112" i="1"/>
  <c r="I102" i="1"/>
  <c r="I65" i="1"/>
  <c r="I127" i="1"/>
  <c r="I56" i="1"/>
  <c r="I20" i="1"/>
  <c r="I98" i="1"/>
  <c r="I201" i="1"/>
  <c r="I155" i="1"/>
  <c r="I161" i="1"/>
  <c r="I138" i="1"/>
  <c r="I173" i="1"/>
  <c r="I72" i="1"/>
  <c r="I69" i="1"/>
  <c r="I86" i="1"/>
  <c r="I149" i="1"/>
  <c r="I73" i="1"/>
  <c r="I92" i="1"/>
  <c r="I99" i="1"/>
  <c r="I48" i="1"/>
  <c r="I62" i="1"/>
  <c r="I93" i="1"/>
  <c r="I143" i="1"/>
  <c r="I87" i="1"/>
  <c r="I203" i="1"/>
  <c r="I172" i="1"/>
  <c r="I101" i="1"/>
  <c r="I95" i="1"/>
  <c r="I185" i="1"/>
  <c r="I193" i="1"/>
  <c r="I103" i="1"/>
  <c r="I202" i="1"/>
  <c r="I89" i="1"/>
  <c r="I104" i="1"/>
  <c r="I45" i="1"/>
  <c r="I105" i="1"/>
  <c r="I109" i="1"/>
  <c r="I136" i="1"/>
  <c r="I114" i="1"/>
  <c r="I162" i="1"/>
  <c r="I205" i="1"/>
  <c r="I2" i="1"/>
  <c r="K162" i="1" l="1"/>
  <c r="L162" i="1" s="1"/>
  <c r="K202" i="1"/>
  <c r="L202" i="1" s="1"/>
  <c r="K87" i="1"/>
  <c r="L87" i="1" s="1"/>
  <c r="K149" i="1"/>
  <c r="L149" i="1" s="1"/>
  <c r="K201" i="1"/>
  <c r="L201" i="1" s="1"/>
  <c r="K111" i="1"/>
  <c r="L111" i="1" s="1"/>
  <c r="K42" i="1"/>
  <c r="L42" i="1" s="1"/>
  <c r="K100" i="1"/>
  <c r="L100" i="1" s="1"/>
  <c r="K164" i="1"/>
  <c r="L164" i="1" s="1"/>
  <c r="K116" i="1"/>
  <c r="L116" i="1" s="1"/>
  <c r="K130" i="1"/>
  <c r="L130" i="1" s="1"/>
  <c r="K170" i="1"/>
  <c r="L170" i="1" s="1"/>
  <c r="K60" i="1"/>
  <c r="L60" i="1" s="1"/>
  <c r="K76" i="1"/>
  <c r="L76" i="1" s="1"/>
  <c r="K19" i="1"/>
  <c r="L19" i="1" s="1"/>
  <c r="K113" i="1"/>
  <c r="L113" i="1" s="1"/>
  <c r="K25" i="1"/>
  <c r="L25" i="1" s="1"/>
  <c r="K166" i="1"/>
  <c r="L166" i="1" s="1"/>
  <c r="K129" i="1"/>
  <c r="L129" i="1" s="1"/>
  <c r="K64" i="1"/>
  <c r="L64" i="1" s="1"/>
  <c r="K132" i="1"/>
  <c r="L132" i="1" s="1"/>
  <c r="K84" i="1"/>
  <c r="L84" i="1" s="1"/>
  <c r="K97" i="1"/>
  <c r="L97" i="1" s="1"/>
  <c r="K5" i="1"/>
  <c r="L5" i="1" s="1"/>
  <c r="K2" i="1"/>
  <c r="L2" i="1" s="1"/>
  <c r="K104" i="1"/>
  <c r="L104" i="1" s="1"/>
  <c r="K172" i="1"/>
  <c r="L172" i="1" s="1"/>
  <c r="K92" i="1"/>
  <c r="L92" i="1" s="1"/>
  <c r="K161" i="1"/>
  <c r="L161" i="1" s="1"/>
  <c r="K102" i="1"/>
  <c r="L102" i="1" s="1"/>
  <c r="K24" i="1"/>
  <c r="L24" i="1" s="1"/>
  <c r="K55" i="1"/>
  <c r="L55" i="1" s="1"/>
  <c r="K197" i="1"/>
  <c r="L197" i="1" s="1"/>
  <c r="K190" i="1"/>
  <c r="L190" i="1" s="1"/>
  <c r="K153" i="1"/>
  <c r="L153" i="1" s="1"/>
  <c r="K146" i="1"/>
  <c r="L146" i="1" s="1"/>
  <c r="K106" i="1"/>
  <c r="L106" i="1" s="1"/>
  <c r="K52" i="1"/>
  <c r="L52" i="1" s="1"/>
  <c r="K184" i="1"/>
  <c r="L184" i="1" s="1"/>
  <c r="K154" i="1"/>
  <c r="L154" i="1" s="1"/>
  <c r="K12" i="1"/>
  <c r="L12" i="1" s="1"/>
  <c r="K133" i="1"/>
  <c r="L133" i="1" s="1"/>
  <c r="K28" i="1"/>
  <c r="L28" i="1" s="1"/>
  <c r="K174" i="1"/>
  <c r="L174" i="1" s="1"/>
  <c r="K121" i="1"/>
  <c r="L121" i="1" s="1"/>
  <c r="K90" i="1"/>
  <c r="L90" i="1" s="1"/>
  <c r="K147" i="1"/>
  <c r="L147" i="1" s="1"/>
  <c r="K175" i="1"/>
  <c r="L175" i="1" s="1"/>
  <c r="K123" i="1"/>
  <c r="L123" i="1" s="1"/>
  <c r="K3" i="1"/>
  <c r="L3" i="1" s="1"/>
  <c r="K89" i="1"/>
  <c r="L89" i="1" s="1"/>
  <c r="K203" i="1"/>
  <c r="L203" i="1" s="1"/>
  <c r="K73" i="1"/>
  <c r="L73" i="1" s="1"/>
  <c r="K155" i="1"/>
  <c r="L155" i="1" s="1"/>
  <c r="K112" i="1"/>
  <c r="L112" i="1" s="1"/>
  <c r="K46" i="1"/>
  <c r="L46" i="1" s="1"/>
  <c r="K134" i="1"/>
  <c r="L134" i="1" s="1"/>
  <c r="K178" i="1"/>
  <c r="L178" i="1" s="1"/>
  <c r="K168" i="1"/>
  <c r="L168" i="1" s="1"/>
  <c r="K53" i="1"/>
  <c r="L53" i="1" s="1"/>
  <c r="K68" i="1"/>
  <c r="L68" i="1" s="1"/>
  <c r="K160" i="1"/>
  <c r="L160" i="1" s="1"/>
  <c r="K54" i="1"/>
  <c r="L54" i="1" s="1"/>
  <c r="K119" i="1"/>
  <c r="L119" i="1" s="1"/>
  <c r="K140" i="1"/>
  <c r="L140" i="1" s="1"/>
  <c r="K135" i="1"/>
  <c r="L135" i="1" s="1"/>
  <c r="K189" i="1"/>
  <c r="L189" i="1" s="1"/>
  <c r="K191" i="1"/>
  <c r="L191" i="1" s="1"/>
  <c r="K44" i="1"/>
  <c r="L44" i="1" s="1"/>
  <c r="K61" i="1"/>
  <c r="L61" i="1" s="1"/>
  <c r="K198" i="1"/>
  <c r="L198" i="1" s="1"/>
  <c r="K110" i="1"/>
  <c r="L110" i="1" s="1"/>
  <c r="K22" i="1"/>
  <c r="L22" i="1" s="1"/>
  <c r="K10" i="1"/>
  <c r="L10" i="1" s="1"/>
  <c r="K4" i="1"/>
  <c r="L4" i="1" s="1"/>
  <c r="K77" i="1"/>
  <c r="L77" i="1" s="1"/>
  <c r="K107" i="1"/>
  <c r="L107" i="1" s="1"/>
  <c r="K41" i="1"/>
  <c r="L41" i="1" s="1"/>
  <c r="K105" i="1"/>
  <c r="L105" i="1" s="1"/>
  <c r="K95" i="1"/>
  <c r="L95" i="1" s="1"/>
  <c r="K48" i="1"/>
  <c r="L48" i="1" s="1"/>
  <c r="K173" i="1"/>
  <c r="L173" i="1" s="1"/>
  <c r="K127" i="1"/>
  <c r="L127" i="1" s="1"/>
  <c r="K192" i="1"/>
  <c r="L192" i="1" s="1"/>
  <c r="K96" i="1"/>
  <c r="L96" i="1" s="1"/>
  <c r="K186" i="1"/>
  <c r="L186" i="1" s="1"/>
  <c r="K176" i="1"/>
  <c r="L176" i="1" s="1"/>
  <c r="K94" i="1"/>
  <c r="L94" i="1" s="1"/>
  <c r="K171" i="1"/>
  <c r="L171" i="1" s="1"/>
  <c r="K74" i="1"/>
  <c r="L74" i="1" s="1"/>
  <c r="K122" i="1"/>
  <c r="L122" i="1" s="1"/>
  <c r="K167" i="1"/>
  <c r="L167" i="1" s="1"/>
  <c r="K21" i="1"/>
  <c r="L21" i="1" s="1"/>
  <c r="K125" i="1"/>
  <c r="L125" i="1" s="1"/>
  <c r="K80" i="1"/>
  <c r="L80" i="1" s="1"/>
  <c r="K177" i="1"/>
  <c r="L177" i="1" s="1"/>
  <c r="K36" i="1"/>
  <c r="L36" i="1" s="1"/>
  <c r="K139" i="1"/>
  <c r="L139" i="1" s="1"/>
  <c r="K16" i="1"/>
  <c r="L16" i="1" s="1"/>
  <c r="K152" i="1"/>
  <c r="L152" i="1" s="1"/>
  <c r="K34" i="1"/>
  <c r="L34" i="1" s="1"/>
  <c r="K23" i="1"/>
  <c r="L23" i="1" s="1"/>
  <c r="K9" i="1"/>
  <c r="L9" i="1" s="1"/>
  <c r="K109" i="1"/>
  <c r="L109" i="1" s="1"/>
  <c r="K185" i="1"/>
  <c r="L185" i="1" s="1"/>
  <c r="K62" i="1"/>
  <c r="L62" i="1" s="1"/>
  <c r="K72" i="1"/>
  <c r="L72" i="1" s="1"/>
  <c r="K56" i="1"/>
  <c r="L56" i="1" s="1"/>
  <c r="K131" i="1"/>
  <c r="L131" i="1" s="1"/>
  <c r="K180" i="1"/>
  <c r="L180" i="1" s="1"/>
  <c r="K163" i="1"/>
  <c r="L163" i="1" s="1"/>
  <c r="K81" i="1"/>
  <c r="L81" i="1" s="1"/>
  <c r="K199" i="1"/>
  <c r="L199" i="1" s="1"/>
  <c r="K124" i="1"/>
  <c r="L124" i="1" s="1"/>
  <c r="K30" i="1"/>
  <c r="L30" i="1" s="1"/>
  <c r="K179" i="1"/>
  <c r="L179" i="1" s="1"/>
  <c r="K181" i="1"/>
  <c r="L181" i="1" s="1"/>
  <c r="K75" i="1"/>
  <c r="L75" i="1" s="1"/>
  <c r="K43" i="1"/>
  <c r="L43" i="1" s="1"/>
  <c r="K126" i="1"/>
  <c r="L126" i="1" s="1"/>
  <c r="K66" i="1"/>
  <c r="L66" i="1" s="1"/>
  <c r="K128" i="1"/>
  <c r="L128" i="1" s="1"/>
  <c r="K58" i="1"/>
  <c r="L58" i="1" s="1"/>
  <c r="K17" i="1"/>
  <c r="L17" i="1" s="1"/>
  <c r="K182" i="1"/>
  <c r="L182" i="1" s="1"/>
  <c r="K27" i="1"/>
  <c r="L27" i="1" s="1"/>
  <c r="K8" i="1"/>
  <c r="L8" i="1" s="1"/>
  <c r="K14" i="1"/>
  <c r="L14" i="1" s="1"/>
  <c r="K40" i="1"/>
  <c r="L40" i="1" s="1"/>
  <c r="K7" i="1"/>
  <c r="L7" i="1" s="1"/>
  <c r="K117" i="1"/>
  <c r="L117" i="1" s="1"/>
  <c r="K85" i="1"/>
  <c r="L85" i="1" s="1"/>
  <c r="K136" i="1"/>
  <c r="L136" i="1" s="1"/>
  <c r="K193" i="1"/>
  <c r="L193" i="1" s="1"/>
  <c r="K93" i="1"/>
  <c r="L93" i="1" s="1"/>
  <c r="K69" i="1"/>
  <c r="L69" i="1" s="1"/>
  <c r="K20" i="1"/>
  <c r="L20" i="1" s="1"/>
  <c r="K38" i="1"/>
  <c r="L38" i="1" s="1"/>
  <c r="K49" i="1"/>
  <c r="L49" i="1" s="1"/>
  <c r="K142" i="1"/>
  <c r="L142" i="1" s="1"/>
  <c r="K31" i="1"/>
  <c r="L31" i="1" s="1"/>
  <c r="K169" i="1"/>
  <c r="L169" i="1" s="1"/>
  <c r="K141" i="1"/>
  <c r="L141" i="1" s="1"/>
  <c r="K29" i="1"/>
  <c r="L29" i="1" s="1"/>
  <c r="K196" i="1"/>
  <c r="L196" i="1" s="1"/>
  <c r="K88" i="1"/>
  <c r="L88" i="1" s="1"/>
  <c r="K39" i="1"/>
  <c r="L39" i="1" s="1"/>
  <c r="K150" i="1"/>
  <c r="L150" i="1" s="1"/>
  <c r="K118" i="1"/>
  <c r="L118" i="1" s="1"/>
  <c r="K32" i="1"/>
  <c r="L32" i="1" s="1"/>
  <c r="K183" i="1"/>
  <c r="L183" i="1" s="1"/>
  <c r="K13" i="1"/>
  <c r="L13" i="1" s="1"/>
  <c r="K33" i="1"/>
  <c r="L33" i="1" s="1"/>
  <c r="K18" i="1"/>
  <c r="L18" i="1" s="1"/>
  <c r="K194" i="1"/>
  <c r="L194" i="1" s="1"/>
  <c r="K26" i="1"/>
  <c r="L26" i="1" s="1"/>
  <c r="K6" i="1"/>
  <c r="L6" i="1" s="1"/>
  <c r="K98" i="1"/>
  <c r="L98" i="1" s="1"/>
  <c r="K59" i="1"/>
  <c r="L59" i="1" s="1"/>
  <c r="K82" i="1"/>
  <c r="L82" i="1" s="1"/>
  <c r="K157" i="1"/>
  <c r="L157" i="1" s="1"/>
  <c r="K50" i="1"/>
  <c r="L50" i="1" s="1"/>
  <c r="K108" i="1"/>
  <c r="L108" i="1" s="1"/>
  <c r="K195" i="1"/>
  <c r="L195" i="1" s="1"/>
  <c r="K188" i="1"/>
  <c r="L188" i="1" s="1"/>
  <c r="K47" i="1"/>
  <c r="L47" i="1" s="1"/>
  <c r="K144" i="1"/>
  <c r="L144" i="1" s="1"/>
  <c r="K83" i="1"/>
  <c r="L83" i="1" s="1"/>
  <c r="K71" i="1"/>
  <c r="L71" i="1" s="1"/>
  <c r="K165" i="1"/>
  <c r="L165" i="1" s="1"/>
  <c r="K35" i="1"/>
  <c r="L35" i="1" s="1"/>
  <c r="K204" i="1"/>
  <c r="L204" i="1" s="1"/>
  <c r="K145" i="1"/>
  <c r="L145" i="1" s="1"/>
  <c r="K151" i="1"/>
  <c r="L151" i="1" s="1"/>
  <c r="K114" i="1"/>
  <c r="L114" i="1" s="1"/>
  <c r="K45" i="1"/>
  <c r="L45" i="1" s="1"/>
  <c r="K103" i="1"/>
  <c r="L103" i="1" s="1"/>
  <c r="K101" i="1"/>
  <c r="L101" i="1" s="1"/>
  <c r="K143" i="1"/>
  <c r="L143" i="1" s="1"/>
  <c r="K99" i="1"/>
  <c r="L99" i="1" s="1"/>
  <c r="K86" i="1"/>
  <c r="L86" i="1" s="1"/>
  <c r="K138" i="1"/>
  <c r="L138" i="1" s="1"/>
  <c r="K65" i="1"/>
  <c r="L65" i="1" s="1"/>
  <c r="K200" i="1"/>
  <c r="L200" i="1" s="1"/>
  <c r="K159" i="1"/>
  <c r="L159" i="1" s="1"/>
  <c r="K158" i="1"/>
  <c r="L158" i="1" s="1"/>
  <c r="K63" i="1"/>
  <c r="L63" i="1" s="1"/>
  <c r="K148" i="1"/>
  <c r="L148" i="1" s="1"/>
  <c r="K187" i="1"/>
  <c r="L187" i="1" s="1"/>
  <c r="K67" i="1"/>
  <c r="L67" i="1" s="1"/>
  <c r="K78" i="1"/>
  <c r="L78" i="1" s="1"/>
  <c r="K37" i="1"/>
  <c r="L37" i="1" s="1"/>
  <c r="K57" i="1"/>
  <c r="L57" i="1" s="1"/>
  <c r="K120" i="1"/>
  <c r="L120" i="1" s="1"/>
  <c r="K156" i="1"/>
  <c r="L156" i="1" s="1"/>
  <c r="K15" i="1"/>
  <c r="L15" i="1" s="1"/>
  <c r="K137" i="1"/>
  <c r="L137" i="1" s="1"/>
  <c r="K79" i="1"/>
  <c r="L79" i="1" s="1"/>
  <c r="K70" i="1"/>
  <c r="L70" i="1" s="1"/>
  <c r="K91" i="1"/>
  <c r="L91" i="1" s="1"/>
  <c r="K115" i="1"/>
  <c r="L115" i="1" s="1"/>
  <c r="K51" i="1"/>
  <c r="L51" i="1" s="1"/>
</calcChain>
</file>

<file path=xl/sharedStrings.xml><?xml version="1.0" encoding="utf-8"?>
<sst xmlns="http://schemas.openxmlformats.org/spreadsheetml/2006/main" count="1619" uniqueCount="429">
  <si>
    <t>WBIC</t>
  </si>
  <si>
    <t>OFFICIAL_NAME</t>
  </si>
  <si>
    <t>MAX_DEPTH</t>
  </si>
  <si>
    <t>SIZE (ACRES)</t>
  </si>
  <si>
    <t>RES_TIME_LOW</t>
  </si>
  <si>
    <t>RES_TIME_MED</t>
  </si>
  <si>
    <t>RES_TIME_HIGH</t>
  </si>
  <si>
    <t>Jordan Lake</t>
  </si>
  <si>
    <t>Bear Lake</t>
  </si>
  <si>
    <t>Beaver Dam Lake</t>
  </si>
  <si>
    <t>Little Granite Lake</t>
  </si>
  <si>
    <t>Silver Lake</t>
  </si>
  <si>
    <t>Atkins Lake</t>
  </si>
  <si>
    <t>Bony Lake</t>
  </si>
  <si>
    <t>Cisco Lake</t>
  </si>
  <si>
    <t>Diamond Lake</t>
  </si>
  <si>
    <t>Lower Eau Claire Lake</t>
  </si>
  <si>
    <t>Middle Eau Claire Lake</t>
  </si>
  <si>
    <t>Upper Eau Claire Lake</t>
  </si>
  <si>
    <t>Little Star Lake</t>
  </si>
  <si>
    <t>Nymphia Lake</t>
  </si>
  <si>
    <t>Overby Lake</t>
  </si>
  <si>
    <t>Lake Owen</t>
  </si>
  <si>
    <t>Perch Lake</t>
  </si>
  <si>
    <t>Benach Lake</t>
  </si>
  <si>
    <t>Benoit Lake</t>
  </si>
  <si>
    <t>Clam River Flowage</t>
  </si>
  <si>
    <t>Danbury Flowage</t>
  </si>
  <si>
    <t>Dunham Lake</t>
  </si>
  <si>
    <t>Twentysix Lake</t>
  </si>
  <si>
    <t>Little Bear Lake</t>
  </si>
  <si>
    <t>Little Yellow Lake</t>
  </si>
  <si>
    <t>Love Lake</t>
  </si>
  <si>
    <t>Middle McKenzie Lake</t>
  </si>
  <si>
    <t>Miniature Lake</t>
  </si>
  <si>
    <t>Wood Lake</t>
  </si>
  <si>
    <t>Yellow Lake</t>
  </si>
  <si>
    <t>Dark Lake</t>
  </si>
  <si>
    <t>Henneman Lake</t>
  </si>
  <si>
    <t>Long Lake</t>
  </si>
  <si>
    <t>Fish Lake</t>
  </si>
  <si>
    <t>Lake Mendota</t>
  </si>
  <si>
    <t>Lake Monona</t>
  </si>
  <si>
    <t>Whitefish Lake</t>
  </si>
  <si>
    <t>Edith Lake</t>
  </si>
  <si>
    <t>Keyes Lake</t>
  </si>
  <si>
    <t>Lost Lake</t>
  </si>
  <si>
    <t>Sand Lake</t>
  </si>
  <si>
    <t>Sea Lion Lake</t>
  </si>
  <si>
    <t>Bug Lake</t>
  </si>
  <si>
    <t>Butternut Lake</t>
  </si>
  <si>
    <t>Franklin Lake</t>
  </si>
  <si>
    <t>Julia Lake</t>
  </si>
  <si>
    <t>Kentuck Lake</t>
  </si>
  <si>
    <t>Lake Lucerne</t>
  </si>
  <si>
    <t>Sevenmile Lake</t>
  </si>
  <si>
    <t>Green Lake</t>
  </si>
  <si>
    <t>Pike Lake</t>
  </si>
  <si>
    <t>Plunkett Lake</t>
  </si>
  <si>
    <t>Turtle Flambeau Flowage</t>
  </si>
  <si>
    <t>Weber Lake</t>
  </si>
  <si>
    <t>Wazee Lake</t>
  </si>
  <si>
    <t>Rock Lake</t>
  </si>
  <si>
    <t>Krohns Lake</t>
  </si>
  <si>
    <t>Florence Lake</t>
  </si>
  <si>
    <t>Goto Lake</t>
  </si>
  <si>
    <t>Jack Lake</t>
  </si>
  <si>
    <t>Deer Lake</t>
  </si>
  <si>
    <t>Horseshoe Lake</t>
  </si>
  <si>
    <t>Thunder Lake</t>
  </si>
  <si>
    <t>Emrick Lake</t>
  </si>
  <si>
    <t>Bass Lakes</t>
  </si>
  <si>
    <t>Big Carr Lake</t>
  </si>
  <si>
    <t>Big Fork Lake</t>
  </si>
  <si>
    <t>Big Lake</t>
  </si>
  <si>
    <t>Big Stone Lake</t>
  </si>
  <si>
    <t>Clear Lake</t>
  </si>
  <si>
    <t>Dam Lake</t>
  </si>
  <si>
    <t>Dog Lake</t>
  </si>
  <si>
    <t>Dorothy Lake</t>
  </si>
  <si>
    <t>Fourmile Lake</t>
  </si>
  <si>
    <t>Kawaguesaga Lake</t>
  </si>
  <si>
    <t>Laurel Lake</t>
  </si>
  <si>
    <t>Little Bass Lake</t>
  </si>
  <si>
    <t>Little Fork Lake</t>
  </si>
  <si>
    <t>Little Tomahawk Lake</t>
  </si>
  <si>
    <t>Medicine Lake</t>
  </si>
  <si>
    <t>Minocqua Lake</t>
  </si>
  <si>
    <t>North Nokomis Lake</t>
  </si>
  <si>
    <t>Tomahawk Lake</t>
  </si>
  <si>
    <t>Two Sisters Lake</t>
  </si>
  <si>
    <t>Pickerel Lake</t>
  </si>
  <si>
    <t>Pine Lake</t>
  </si>
  <si>
    <t>Lower Pine Lake</t>
  </si>
  <si>
    <t>Adams Lake</t>
  </si>
  <si>
    <t>Spring Lake</t>
  </si>
  <si>
    <t>Sunset Lake</t>
  </si>
  <si>
    <t>Devils Lake</t>
  </si>
  <si>
    <t>Ashegon Lake</t>
  </si>
  <si>
    <t>Grindstone Lake</t>
  </si>
  <si>
    <t>Lac Courte Oreilles</t>
  </si>
  <si>
    <t>Round Lake</t>
  </si>
  <si>
    <t>Korth Lake</t>
  </si>
  <si>
    <t>Crystal Lake</t>
  </si>
  <si>
    <t>Elkhart Lake</t>
  </si>
  <si>
    <t>Spruce Lake</t>
  </si>
  <si>
    <t>Anderson Lake</t>
  </si>
  <si>
    <t>Arrowhead Lake</t>
  </si>
  <si>
    <t>Big Crooked Lake</t>
  </si>
  <si>
    <t>Big Muskellunge Lake</t>
  </si>
  <si>
    <t>Big Saint Germain Lake</t>
  </si>
  <si>
    <t>Black Oak Lake</t>
  </si>
  <si>
    <t>Brandy Lake</t>
  </si>
  <si>
    <t>Lower Buckatabon Lake</t>
  </si>
  <si>
    <t>Upper Buckatabon Lake</t>
  </si>
  <si>
    <t>Crab Lake</t>
  </si>
  <si>
    <t>Crawling Stone Lake</t>
  </si>
  <si>
    <t>Dead Pike Lake</t>
  </si>
  <si>
    <t>Fallison Lake</t>
  </si>
  <si>
    <t>Fence Lake</t>
  </si>
  <si>
    <t>Firefly Lake</t>
  </si>
  <si>
    <t>Flambeau Lake</t>
  </si>
  <si>
    <t>Forest Lake</t>
  </si>
  <si>
    <t>Island Lake</t>
  </si>
  <si>
    <t>Johnson Lake</t>
  </si>
  <si>
    <t>Little Crawling Stone Lake</t>
  </si>
  <si>
    <t>Little Saint Germain Lake</t>
  </si>
  <si>
    <t>Little Trout Lake</t>
  </si>
  <si>
    <t>Long Interlaken Lake</t>
  </si>
  <si>
    <t>Manitowish Lake</t>
  </si>
  <si>
    <t>Norwood Lake</t>
  </si>
  <si>
    <t>Oxbow Lake</t>
  </si>
  <si>
    <t>Pallette Lake</t>
  </si>
  <si>
    <t>Papoose Lake</t>
  </si>
  <si>
    <t>Pauto Lake</t>
  </si>
  <si>
    <t>Plum Lake</t>
  </si>
  <si>
    <t>Pokegama Lake</t>
  </si>
  <si>
    <t>Presque Isle Lake</t>
  </si>
  <si>
    <t>Rest Lake</t>
  </si>
  <si>
    <t>Shannon Lake</t>
  </si>
  <si>
    <t>Smoky Lake</t>
  </si>
  <si>
    <t>Sparkling Lake</t>
  </si>
  <si>
    <t>Spider Lake</t>
  </si>
  <si>
    <t>Star Lake</t>
  </si>
  <si>
    <t>Stormy Lake</t>
  </si>
  <si>
    <t>Lower Sugarbush Lake</t>
  </si>
  <si>
    <t>Middle Sugarbush Lake</t>
  </si>
  <si>
    <t>Upper Sugarbush Lake</t>
  </si>
  <si>
    <t>Trout Lake</t>
  </si>
  <si>
    <t>North Turtle Lake</t>
  </si>
  <si>
    <t>South Turtle Lake</t>
  </si>
  <si>
    <t>Twin Lakes (North)</t>
  </si>
  <si>
    <t>Twin Lakes (South)</t>
  </si>
  <si>
    <t>White Sand Lake</t>
  </si>
  <si>
    <t>Lake Beulah</t>
  </si>
  <si>
    <t>Geneva Lake</t>
  </si>
  <si>
    <t>Balsam Lake</t>
  </si>
  <si>
    <t>Big Devil Lake</t>
  </si>
  <si>
    <t>Gilmore Lake</t>
  </si>
  <si>
    <t>Middle Kimball Lake</t>
  </si>
  <si>
    <t>Red Cedar Lake</t>
  </si>
  <si>
    <t>Slim Lake</t>
  </si>
  <si>
    <t>Tozer Lake</t>
  </si>
  <si>
    <t>Cedar Lake</t>
  </si>
  <si>
    <t>Fowler Lake</t>
  </si>
  <si>
    <t>Lower Genesee Lake</t>
  </si>
  <si>
    <t>Lac La Belle</t>
  </si>
  <si>
    <t>Lannon County Park Pond</t>
  </si>
  <si>
    <t>Nagawicka Lake</t>
  </si>
  <si>
    <t>Lower Nashotah Lake</t>
  </si>
  <si>
    <t>Upper Nashotah Lake</t>
  </si>
  <si>
    <t>Upper Nemahbin Lake</t>
  </si>
  <si>
    <t>North Lake</t>
  </si>
  <si>
    <t>Oconomowoc Lake</t>
  </si>
  <si>
    <t>Okauchee Lake</t>
  </si>
  <si>
    <t>Columbia Lake</t>
  </si>
  <si>
    <t>George Lake</t>
  </si>
  <si>
    <t>Knight Lake</t>
  </si>
  <si>
    <t>Limekiln Lake</t>
  </si>
  <si>
    <t>Manomin Lake</t>
  </si>
  <si>
    <t>Marl Lake</t>
  </si>
  <si>
    <t>McCrossen Lake</t>
  </si>
  <si>
    <t>Mirror Lake</t>
  </si>
  <si>
    <t>Nessling Lake</t>
  </si>
  <si>
    <t>Pope Lake</t>
  </si>
  <si>
    <t xml:space="preserve">Rainbow Lake </t>
  </si>
  <si>
    <t>Spencer Lake</t>
  </si>
  <si>
    <t>Taylor Lake</t>
  </si>
  <si>
    <t>Gilbert Lake</t>
  </si>
  <si>
    <t>Twin Lake</t>
  </si>
  <si>
    <t>Max Depth (m)</t>
  </si>
  <si>
    <t>Area (hectares)</t>
  </si>
  <si>
    <t>Lillie-Lathrop Value</t>
  </si>
  <si>
    <t>Deep or Shallow</t>
  </si>
  <si>
    <t xml:space="preserve">Lake </t>
  </si>
  <si>
    <t>Buckatabon Lake, Lower</t>
  </si>
  <si>
    <t>Deer Lake T38N R11E S10</t>
  </si>
  <si>
    <t>Dog Lake T38N R11E S15</t>
  </si>
  <si>
    <t>Turtle Lake, South</t>
  </si>
  <si>
    <t>Laurel Lake (Medicine)</t>
  </si>
  <si>
    <t>Sugarbush Lake, Upper</t>
  </si>
  <si>
    <t>George Lake (Chain)</t>
  </si>
  <si>
    <t>Manomin Lake (Chain)</t>
  </si>
  <si>
    <t>Shannon Lake (Anderson)</t>
  </si>
  <si>
    <t>Lake Twentysix (Twenty-Six)</t>
  </si>
  <si>
    <t>Plunkett Lake (Sugar)</t>
  </si>
  <si>
    <t>Wood  Lake(Big Wood)</t>
  </si>
  <si>
    <t>Weber Lake T45N R01E S05</t>
  </si>
  <si>
    <t>Banach Lake (Kiezer)</t>
  </si>
  <si>
    <t>Kentuck Lake*</t>
  </si>
  <si>
    <t>Pope Lake (Chain)</t>
  </si>
  <si>
    <t>Eau Claire Lake, Lower*</t>
  </si>
  <si>
    <t>Nymphia Lake (Numphia)</t>
  </si>
  <si>
    <t>Big St Germain Lake</t>
  </si>
  <si>
    <t>Knight Lake (Chain)</t>
  </si>
  <si>
    <t>Legit, evidence of stocked fish survival, maybe there is spring hydrology in this lake because of the trout stream connectivity</t>
  </si>
  <si>
    <t>Arrowhead Lake (Little Star)</t>
  </si>
  <si>
    <t>Fallison Lake (Long)</t>
  </si>
  <si>
    <t>Nashotah Lake, Lower</t>
  </si>
  <si>
    <t>Sevenmile Lake*</t>
  </si>
  <si>
    <t>Twin Lake, South</t>
  </si>
  <si>
    <t>Brandy Lake (Cecilia)</t>
  </si>
  <si>
    <t>Kawaguesaga L.(Kewasokogan)</t>
  </si>
  <si>
    <t>Crescent Lake (Pickerel)</t>
  </si>
  <si>
    <t>Genesee Lake, Lower</t>
  </si>
  <si>
    <t>Stocked trout survival occurs based on some creel data, two-story bathymetry is sound</t>
  </si>
  <si>
    <t>McKenzie Lake, Middle*</t>
  </si>
  <si>
    <t>Firefly Lake (Weber)</t>
  </si>
  <si>
    <t>Limekiln Lake (Chain)</t>
  </si>
  <si>
    <t>No evidence of trout survival, yet bathymetry is sound</t>
  </si>
  <si>
    <t>Buckatabon Lake, Upper</t>
  </si>
  <si>
    <t>Pine Lake (Springwater)</t>
  </si>
  <si>
    <t>Turtle-Flambeau Flowage</t>
  </si>
  <si>
    <t>Bass Lake, Upper</t>
  </si>
  <si>
    <t>Pauto Lake (Plato)</t>
  </si>
  <si>
    <t>Little St Germain Lake</t>
  </si>
  <si>
    <t>Nashotah Lake, Upper</t>
  </si>
  <si>
    <t>Pine Lake T36N R16W S24</t>
  </si>
  <si>
    <t>Red Cedar Lake*</t>
  </si>
  <si>
    <t>Spencer Lake (Silver)</t>
  </si>
  <si>
    <t>Nessling Lake (Chain)</t>
  </si>
  <si>
    <t>Ashegon Lake (Bass)</t>
  </si>
  <si>
    <t>Sugarbush Lake, Middle</t>
  </si>
  <si>
    <t>Beulah Lake</t>
  </si>
  <si>
    <t>Taylor Lake (Chain)</t>
  </si>
  <si>
    <t>Turtle Lake, North</t>
  </si>
  <si>
    <t>Marl Lake (Chain)T21NR11ES05</t>
  </si>
  <si>
    <t>Forest Lake (Goose)</t>
  </si>
  <si>
    <t>Twin Lake, North</t>
  </si>
  <si>
    <t>Big Lake T42N R06E S04</t>
  </si>
  <si>
    <t>Nemahbin Lake, Upper</t>
  </si>
  <si>
    <t>Sugarbush Lake, Lower</t>
  </si>
  <si>
    <t>Assumed carryover yet no evidence, bathymetry fits two story criteria</t>
  </si>
  <si>
    <t>Dark Lake T32N R09W S10</t>
  </si>
  <si>
    <t>Sand Lake T38N R18E S21</t>
  </si>
  <si>
    <t>Sunset Lake (Chain)</t>
  </si>
  <si>
    <t>Two Sisters Lake (Black)</t>
  </si>
  <si>
    <t>White Sand Lake T41N R05E S22</t>
  </si>
  <si>
    <t>Monona Lake</t>
  </si>
  <si>
    <t>Overby Lake (Blaisdell)</t>
  </si>
  <si>
    <t>Sparkling Lake (Silver)</t>
  </si>
  <si>
    <t>Little Bass Lake T39N R07E S15</t>
  </si>
  <si>
    <t>Long Interlaken Lake (Long)</t>
  </si>
  <si>
    <t>Pallette Lake (Clear)</t>
  </si>
  <si>
    <t>Eau Claire Lake, Middle</t>
  </si>
  <si>
    <t>Crystal Lake T41N R07E S27</t>
  </si>
  <si>
    <t>Little Star Lake T42N R05E S15</t>
  </si>
  <si>
    <t>Round L.(Chain)T22NR11ES33</t>
  </si>
  <si>
    <t>Long Lake T20N R11E S12</t>
  </si>
  <si>
    <t>White Sand Lake T42N R07E S26</t>
  </si>
  <si>
    <t>Columbia Lake (Chain)</t>
  </si>
  <si>
    <t>Lucerne Lake (Stone)</t>
  </si>
  <si>
    <t>Nokomis Lake, North (Swamp)</t>
  </si>
  <si>
    <t>Round Lake (Big Round)</t>
  </si>
  <si>
    <t>Big Devil Lake (Audubon)</t>
  </si>
  <si>
    <t>McCrossen Lake (Chain)</t>
  </si>
  <si>
    <t>Long Lake (Chain)T21NR11ES04</t>
  </si>
  <si>
    <t>Kimball Lake, Middle</t>
  </si>
  <si>
    <t>Perch Lake T45N R07W S05</t>
  </si>
  <si>
    <t>Flambeau Lake (Lac Du Flambeau)</t>
  </si>
  <si>
    <t>Emerick Lake</t>
  </si>
  <si>
    <t>Jordan Lake (Long)</t>
  </si>
  <si>
    <t>Mendota Lake</t>
  </si>
  <si>
    <t>Big Crooked Lake T41N R05E S15</t>
  </si>
  <si>
    <t>Norwood Lake (Boot) (WI-32 AC)</t>
  </si>
  <si>
    <t>Eau Claire Lake, Upper</t>
  </si>
  <si>
    <t>Clear Lake T39N R07E S16</t>
  </si>
  <si>
    <t>Owen Lake</t>
  </si>
  <si>
    <t>Rainbow Lake (Chain)</t>
  </si>
  <si>
    <t>Long Lake T32N R08W S08</t>
  </si>
  <si>
    <t>Pine Lake, Lower</t>
  </si>
  <si>
    <t>Whitefish Lake (Barden,Bee)</t>
  </si>
  <si>
    <t>Big Cedar Lake</t>
  </si>
  <si>
    <t>Cisco Lake (First Bass)</t>
  </si>
  <si>
    <t>Elkhart Lake (Big Elkhart)</t>
  </si>
  <si>
    <t>Green Lake (Big Green)</t>
  </si>
  <si>
    <t>Twin Lake (East Twin, West Twin)</t>
  </si>
  <si>
    <t>Recommendation</t>
  </si>
  <si>
    <t>Remove</t>
  </si>
  <si>
    <t>Keep</t>
  </si>
  <si>
    <t xml:space="preserve">Keep </t>
  </si>
  <si>
    <t>Lake Name</t>
  </si>
  <si>
    <t>County</t>
  </si>
  <si>
    <t>Area (acres)</t>
  </si>
  <si>
    <t>Max Depth (ft)</t>
  </si>
  <si>
    <t>Latitude</t>
  </si>
  <si>
    <t>Longitude</t>
  </si>
  <si>
    <t>FM Lake Class</t>
  </si>
  <si>
    <t>Cisco</t>
  </si>
  <si>
    <t>Lake Whitefish</t>
  </si>
  <si>
    <t>Lake Trout</t>
  </si>
  <si>
    <t>Other Trout</t>
  </si>
  <si>
    <t>Rainbow Smelt</t>
  </si>
  <si>
    <t>Adams</t>
  </si>
  <si>
    <t>Complex - Two Story</t>
  </si>
  <si>
    <t>Historic</t>
  </si>
  <si>
    <t>Barron</t>
  </si>
  <si>
    <t>Present</t>
  </si>
  <si>
    <t>Simple - Two Story</t>
  </si>
  <si>
    <t>Stocked</t>
  </si>
  <si>
    <t>Bayfield</t>
  </si>
  <si>
    <t>Burnett</t>
  </si>
  <si>
    <t>Transient</t>
  </si>
  <si>
    <t>Chippewa</t>
  </si>
  <si>
    <t>Dane</t>
  </si>
  <si>
    <t>Douglas</t>
  </si>
  <si>
    <t>Florence</t>
  </si>
  <si>
    <t>Forest</t>
  </si>
  <si>
    <t>Iron</t>
  </si>
  <si>
    <t>Jackson</t>
  </si>
  <si>
    <t>Kenosha</t>
  </si>
  <si>
    <t>Kewaunee</t>
  </si>
  <si>
    <t>Langlade</t>
  </si>
  <si>
    <t>Lincoln</t>
  </si>
  <si>
    <t>Manitowoc</t>
  </si>
  <si>
    <t>Marinette</t>
  </si>
  <si>
    <t>Marquette</t>
  </si>
  <si>
    <t>Menominee</t>
  </si>
  <si>
    <t>Oneida</t>
  </si>
  <si>
    <t>Polk</t>
  </si>
  <si>
    <t>Portage</t>
  </si>
  <si>
    <t>Rusk</t>
  </si>
  <si>
    <t>Sauk</t>
  </si>
  <si>
    <t>Sawyer</t>
  </si>
  <si>
    <t>Shawano</t>
  </si>
  <si>
    <t>Sheboygan</t>
  </si>
  <si>
    <t>St Croix</t>
  </si>
  <si>
    <t>Taylor</t>
  </si>
  <si>
    <t>Vilas</t>
  </si>
  <si>
    <t>Walworth</t>
  </si>
  <si>
    <t>Washburn</t>
  </si>
  <si>
    <t>Washington</t>
  </si>
  <si>
    <t>Waukesha</t>
  </si>
  <si>
    <t>Waupaca</t>
  </si>
  <si>
    <t>Waushara</t>
  </si>
  <si>
    <t>Stocking discontinued</t>
  </si>
  <si>
    <t>Lake Chain Connectivity, but cisco detected</t>
  </si>
  <si>
    <t xml:space="preserve">Revisit due to (very) marginal habitat. </t>
  </si>
  <si>
    <t>Historic cisco record from Becker. Connected lakes haven't been stocked since 2017-18, but may be surviving. Revisit if it's not intended for future stocking</t>
  </si>
  <si>
    <t>last stocking quota request was 2012-13</t>
  </si>
  <si>
    <t>Evidence of winterkill occurring, plans to cease trout stocking because of poor survival; water level issues create high BOD</t>
  </si>
  <si>
    <t>last quota was 2015, put-grow-take, good land use; may have stopped stocking due to staffing shortages</t>
  </si>
  <si>
    <t>Carryover of fish not as expected, aaron cole; but still being stocked</t>
  </si>
  <si>
    <t>Assumed survival of fish based on habitat</t>
  </si>
  <si>
    <t>Default Keep</t>
  </si>
  <si>
    <t>February 12, 2021: This file contains recommendations for revising the 2018 two-story fisheries list.</t>
  </si>
  <si>
    <t>To identify those that were unlikely to stratify, we pulled in data on water residence time (columns E-G) and whether they were calculated to be  deep/shallow (i.e. stratified/unstratified based on Latrhop Lillie equation, columns H-K).</t>
  </si>
  <si>
    <t>To identify those that had previously been stocked but are no longer stocked or are only put &amp; take (survival not expected), Tim disscussed lakes with fisheries biologists, and Tim/Alex reviewed stocking data ("Notes" column).</t>
  </si>
  <si>
    <t>Lakes where the recommendation is "Default Keep" means that we did not have reason to question or review these lakes, so we recommend they stay on the list. Where "Keep", "Remove", or other recommendations are shown in the recommendations column, the group discussed those lakes individually.  Where it says "Remove? Chain", those lakes are part of a chain of lakes where a different lake in the chain supports coldwater fish, but the characteristics of the lake in question are unlikely to be suitable for supporting coldwater fish. In such lakes it is possible that transients may occasionally occur, but our recommendation is that it is not appropriate to classify them as two-story fishery lakes.</t>
  </si>
  <si>
    <t xml:space="preserve">Tim Parks &amp; Alex Latzka (from Fisheries) and Ashley Beranek &amp; Kristi Minahan (from Water Quality) reviewed each lake from the 2018 two-story fishery list in Feb. 2021. </t>
  </si>
  <si>
    <t>The primary goal was to identify lakes that (a) do not naturally stratify &amp; maintain an oxythermal layer, or (b) were previously stocked but are no longer stocked and coldwater fish are no longer present (and were not historically present).  These lakes would not meet the definition of a two-story fishery lake and it would be inappropriate to apply the two-story fishery criteria to these lakes if they would not naturally have the characteristics to attain those criteria.  See decision points in the document pasted below for items 1) non-stratified waterbodies, and 3) and 4) where stocking no longer occurs. This revision does not address item 2) spring lakes.</t>
  </si>
  <si>
    <t xml:space="preserve">This is an Impounded Flowing Water, a riverine system. Closest cisco population is Yellow Lake (per 2018 spreadsheet, cisco transient) </t>
  </si>
  <si>
    <t>Doesn't seem to stratify.  Lake chain connectivity. (per 2018 spreadsheet, cisco transient)</t>
  </si>
  <si>
    <t>Doesn't seem to stratify and likely an Impounded Flowing Water. Lake chain connectivity. (per 2018 spreadsheet, cisco transient)</t>
  </si>
  <si>
    <t>Doesn't seem to stratify. Lake chain connectivity (per 2018 spreadsheet, cisco transient)</t>
  </si>
  <si>
    <t>Lake chain connectivity.</t>
  </si>
  <si>
    <t>This is an Impounded Flowing Water. Historically stocked with trout 18 years ago, but they had poor survival  (per 2018 spreadsheet, cisco transient)</t>
  </si>
  <si>
    <t>Lake chain connectivity</t>
  </si>
  <si>
    <t xml:space="preserve">Stocked as put-grow-take. Revisit to confirm whether there is survival. </t>
  </si>
  <si>
    <t>Stocked as put-grow-take. Revisit to confirm whether there is survival. Bathymetry is relatively shallow.</t>
  </si>
  <si>
    <t>Gets annual large fingerling rainbow trout stocking. Revisit if taken off stocking list. May be considered two story based on the bathymetry.</t>
  </si>
  <si>
    <t>Stocked trout survival apparent via survey data and anecdotal evidence</t>
  </si>
  <si>
    <t>Lake chain connectivity - Cisco present (remnant population)</t>
  </si>
  <si>
    <t xml:space="preserve">Cisco transient; other trout transient (non-lake trout). Unsure if it stratifies (low residence time). </t>
  </si>
  <si>
    <t>Two Story Lake with spring pond hydrology, naturally reproducing wild trout (and kokanee) populations present, also it has low residence time</t>
  </si>
  <si>
    <t>cisco present - approx 25 cisco found in 2012. Riverine &amp; limited connectivity to other cisco populations… would be good to check some temp/DO profiles to determine if it stratifies.</t>
  </si>
  <si>
    <t>last trout quota and stocking was in 2018--it was a "retired" put and take. It may considered two story based on the bathymetry, but doesn’t have coldwater fish.</t>
  </si>
  <si>
    <t>Gets annual yearling rainbow trout stocking. Revisit if taken off stocking list.</t>
  </si>
  <si>
    <t xml:space="preserve">Assume limited trout survival of stocked trout is sufficient, so keep. Bathymetry may support two-story habitat . </t>
  </si>
  <si>
    <t>Detected cisco in low numbers. Marginal two-story habitat.</t>
  </si>
  <si>
    <t>High abundance of cisco recently (2016). Bathymetry is not very conducive for stratification.</t>
  </si>
  <si>
    <t>Majority is on tribal land - not our jurisdiction. Historically stocked. Last stocked in 1980, bathymetry seems sound.</t>
  </si>
  <si>
    <t>Revisit - recent evidence of winterkills so it shifted to put-and-take from put-grow-take (per Aaron Cole)</t>
  </si>
  <si>
    <t>stocked trout survival apparent</t>
  </si>
  <si>
    <t>Spring hydrology?</t>
  </si>
  <si>
    <t>gets a quota for rainbow trout every year (yearlings); they are surviving.  Goal listed as put &amp; take for urban lakes/ponds. Very deep; may have natural potential for oxygenated layer but may be diminished if nutrients/runoff.</t>
  </si>
  <si>
    <t>Cisco present; More riverine, although there are legit cisco there</t>
  </si>
  <si>
    <t>On tribal land - not our jurisdiction. This row is probably referring to the Upper Bass Lake.  Probably legit two-story. Has kokanee.</t>
  </si>
  <si>
    <t>stocked trout carryover apparent from annecdotal evidence</t>
  </si>
  <si>
    <t>substantial anecdotal evidence of stocked trout survival</t>
  </si>
  <si>
    <t>evidence of survival from survey data</t>
  </si>
  <si>
    <t>put-grow-take. No evidence of trout survival, yet bathymetry is sound.</t>
  </si>
  <si>
    <t>evidence of stocked trout survival apparent</t>
  </si>
  <si>
    <t>bathymetry is solid and survival occurs according to creel data</t>
  </si>
  <si>
    <t>stocked trout survival anecdotal</t>
  </si>
  <si>
    <t>stocked lake trout survival apparent, wild trout occur in adjacent stream and in lake</t>
  </si>
  <si>
    <t>historic cisco in lake, smelt present, oxythermal habitat abundant</t>
  </si>
  <si>
    <t>Cisco present; 44 ft in depth</t>
  </si>
  <si>
    <t>Historic cisco record from Becker (added "historic" to "cisco" column). Hasn't been stocked since 2017-18, but trout may still be surviving/present. Revisit if it's not intended for future stocking.</t>
  </si>
  <si>
    <t>cisco &amp; smelt present (added "present" to "rainbow smelt" column)</t>
  </si>
  <si>
    <t>historic cisco in lake (added "historic" to cisco column)</t>
  </si>
  <si>
    <t>Lake trout present and surviving from historical stocking (added "present" to lake trout column)</t>
  </si>
  <si>
    <t>Now being stocked long-term with lake trout (as of 2021 at least) (added "stocked" to lake trout column)</t>
  </si>
  <si>
    <t>Now being stocked long-term with lake trout (as of 2021 at least). Smelt also present in this lake. (added "stocked" to lake trout column and "present" to rainbow smelt column)</t>
  </si>
  <si>
    <t>NEED TO ADD TWIN LAKE TO ROW LIST OF 2 STORY FISHERIES</t>
  </si>
  <si>
    <t>COUNTY</t>
  </si>
  <si>
    <t>No longer stocked</t>
  </si>
  <si>
    <t>Stocking discontinued (noted this in "other trout" column). Historically stocked with stream trout but it was short lived.  The lake is probably not stratified.</t>
  </si>
  <si>
    <t>This is listed as Deep; it's part of a chain and gets transients.  Since it is expected to stratify &amp; has some coldwater fish, keep, even though the fish may be residing mainly in other lakes.</t>
  </si>
  <si>
    <t>Removed in ~2018</t>
  </si>
  <si>
    <t xml:space="preserve">Because this is a stained lake, the temps stay cold &amp; it stratifies, but DO is naturally too low to support coldwater fish throughout the summer.  Lake chain connectivity. (per 2018 spreadsheet, cisco transient) </t>
  </si>
  <si>
    <t>Doesn't seem to stratify--based on 2020 &amp; 2019 data, it doesn't stratify through whole summer (may stratify in early/mid summer but mix again in late summer). Stained lake. Naturally low DO. Lake chain connectivity (per 2018 spreadsheet, cisco transient)</t>
  </si>
  <si>
    <t xml:space="preserve">This is listed as Deep; it's part of a chain and gets transients.  Fourmile is stratified but hypolimnion has very low DO (1-3; probably naturally low DO; lots of forest land draining in), so not likely to support coldwater fish throughout the summer. </t>
  </si>
  <si>
    <t>Remove, Chain</t>
  </si>
  <si>
    <t>Keep; Tribal</t>
  </si>
  <si>
    <t>Keep; revisit if needed</t>
  </si>
  <si>
    <t>Kentuck Lake is a largely shallow lake with a small deep hole on the north end that historically supported some cisco, as indicated by a 1960s presence/absence survey that recorded the presence of cisco. However, prior to 1975 there were major changes to the lake when rusty crayfish were introduced which decimated the plant population and increased turbidity and eutrophication.  This likely extirpated cisco from the lake, and there is no record of cisco since 1975.  Vertical gill netting was done in 2008 and researchers surveyed the lake in 2014, and no cisco were found either year. In an earlier version of DNR's two-story fishery list (compiled after 2012 but before 2018), Kentuck Lake was included because of the 1960 record.  However, it was removed from this classification around 2019 because (a) habitat was very marginal initially due to the lake’s bathymetry, (b) the invasive species impacts are not expected to be reversible and the lake is not expected to be able to support cisco in the future, and (c) cisco have not been recorded in the lake since before 1975 (EPA’s “existing use” cutoff date).  Therefore it does not meet the definition of a two-story fishery lake.</t>
  </si>
  <si>
    <t>Whitefish status changed from present to transient; none have been caught in DNR surveys but it's adjacent to Whitefish Lake with a good whitefish population</t>
  </si>
  <si>
    <t>Recommendation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</si>
</sst>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80000"/>
      <name val="MS Shell Dlg 2"/>
      <charset val="1"/>
    </font>
    <font>
      <sz val="10"/>
      <color indexed="8"/>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double">
        <color auto="1"/>
      </left>
      <right style="double">
        <color auto="1"/>
      </right>
      <top style="double">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1">
    <xf numFmtId="0" fontId="0" fillId="0" borderId="0" xfId="0"/>
    <xf numFmtId="0" fontId="0" fillId="0" borderId="11"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4" xfId="0" applyBorder="1"/>
    <xf numFmtId="0" fontId="19" fillId="0" borderId="14" xfId="0" applyFont="1" applyBorder="1" applyAlignment="1">
      <alignment horizontal="left" wrapText="1"/>
    </xf>
    <xf numFmtId="0" fontId="0" fillId="0" borderId="15" xfId="0" applyBorder="1" applyAlignment="1">
      <alignment horizontal="left"/>
    </xf>
    <xf numFmtId="0" fontId="0" fillId="35" borderId="14" xfId="0" applyFill="1" applyBorder="1" applyAlignment="1">
      <alignment horizontal="left"/>
    </xf>
    <xf numFmtId="0" fontId="0" fillId="0" borderId="0" xfId="0" applyAlignment="1">
      <alignment wrapText="1"/>
    </xf>
    <xf numFmtId="0" fontId="16" fillId="0" borderId="16" xfId="0" applyFont="1" applyBorder="1" applyAlignment="1">
      <alignment horizontal="left"/>
    </xf>
    <xf numFmtId="0" fontId="16" fillId="35" borderId="16" xfId="0" applyFont="1" applyFill="1" applyBorder="1" applyAlignment="1">
      <alignment horizontal="left"/>
    </xf>
    <xf numFmtId="0" fontId="0" fillId="0" borderId="12" xfId="0" applyBorder="1"/>
    <xf numFmtId="0" fontId="0" fillId="0" borderId="17" xfId="0" applyBorder="1"/>
    <xf numFmtId="0" fontId="0" fillId="0" borderId="18" xfId="0" applyBorder="1" applyAlignment="1">
      <alignment horizontal="left"/>
    </xf>
    <xf numFmtId="0" fontId="0" fillId="0" borderId="17" xfId="0" applyBorder="1" applyAlignment="1">
      <alignment horizontal="left"/>
    </xf>
    <xf numFmtId="0" fontId="0" fillId="35" borderId="12" xfId="0" applyFill="1" applyBorder="1" applyAlignment="1">
      <alignment horizontal="left"/>
    </xf>
    <xf numFmtId="0" fontId="16" fillId="35" borderId="12" xfId="0" applyFont="1" applyFill="1" applyBorder="1" applyAlignment="1">
      <alignment horizontal="center"/>
    </xf>
    <xf numFmtId="0" fontId="0" fillId="0" borderId="13" xfId="0" applyBorder="1"/>
    <xf numFmtId="0" fontId="0" fillId="35" borderId="13" xfId="0" applyFill="1" applyBorder="1"/>
    <xf numFmtId="0" fontId="0" fillId="35" borderId="14" xfId="0" applyFill="1" applyBorder="1"/>
    <xf numFmtId="0" fontId="16" fillId="0" borderId="0" xfId="0" applyFont="1" applyAlignment="1">
      <alignment wrapText="1"/>
    </xf>
    <xf numFmtId="0" fontId="16" fillId="0" borderId="10" xfId="0" applyFont="1" applyBorder="1" applyAlignment="1">
      <alignment horizontal="center" vertical="top" wrapText="1"/>
    </xf>
    <xf numFmtId="0" fontId="16" fillId="0" borderId="10"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35" borderId="16"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2" fontId="18" fillId="0" borderId="0" xfId="0" applyNumberFormat="1" applyFont="1" applyAlignment="1">
      <alignment horizontal="center" vertical="top" wrapText="1"/>
    </xf>
    <xf numFmtId="0" fontId="18" fillId="33" borderId="0" xfId="0" applyFont="1" applyFill="1" applyAlignment="1">
      <alignment horizontal="center"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34" borderId="0" xfId="0" applyFill="1" applyAlignment="1">
      <alignment vertical="top" wrapText="1"/>
    </xf>
    <xf numFmtId="0" fontId="0" fillId="0" borderId="14" xfId="0" applyBorder="1" applyAlignment="1">
      <alignment horizontal="left" vertical="top" wrapText="1"/>
    </xf>
    <xf numFmtId="0" fontId="18" fillId="0" borderId="0" xfId="0" applyFont="1" applyFill="1" applyAlignment="1">
      <alignment horizontal="center" vertical="top" wrapText="1"/>
    </xf>
    <xf numFmtId="0" fontId="0" fillId="0" borderId="0" xfId="0" applyFill="1" applyAlignment="1">
      <alignment vertical="top" wrapText="1"/>
    </xf>
    <xf numFmtId="0" fontId="19" fillId="0" borderId="14" xfId="0" applyFont="1" applyBorder="1" applyAlignment="1">
      <alignment horizontal="left" vertical="top" wrapText="1"/>
    </xf>
    <xf numFmtId="0" fontId="0" fillId="0" borderId="14" xfId="0" applyBorder="1" applyAlignment="1">
      <alignment vertical="top" wrapText="1"/>
    </xf>
    <xf numFmtId="0" fontId="0" fillId="0" borderId="15" xfId="0" applyBorder="1" applyAlignment="1">
      <alignment horizontal="left" vertical="top" wrapText="1"/>
    </xf>
    <xf numFmtId="0" fontId="0" fillId="35" borderId="14" xfId="0" applyFill="1" applyBorder="1" applyAlignment="1">
      <alignment horizontal="left" vertical="top" wrapText="1"/>
    </xf>
    <xf numFmtId="0" fontId="0" fillId="0" borderId="14" xfId="0" applyFill="1" applyBorder="1" applyAlignment="1">
      <alignment horizontal="left" vertical="top" wrapText="1"/>
    </xf>
    <xf numFmtId="0" fontId="0" fillId="0" borderId="14" xfId="0" applyFill="1" applyBorder="1" applyAlignment="1">
      <alignment vertical="top" wrapText="1"/>
    </xf>
    <xf numFmtId="0" fontId="16" fillId="0" borderId="0" xfId="0" applyFont="1" applyBorder="1" applyAlignment="1">
      <alignment horizontal="center" vertical="top" wrapText="1"/>
    </xf>
    <xf numFmtId="0" fontId="0" fillId="34" borderId="0" xfId="0" applyFill="1" applyBorder="1" applyAlignment="1">
      <alignment vertical="top" wrapText="1"/>
    </xf>
    <xf numFmtId="0" fontId="0" fillId="0" borderId="0" xfId="0" applyFill="1" applyBorder="1" applyAlignment="1">
      <alignment vertical="top" wrapText="1"/>
    </xf>
    <xf numFmtId="0" fontId="0" fillId="0" borderId="0"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left" vertical="top"/>
    </xf>
    <xf numFmtId="0" fontId="0" fillId="0" borderId="0" xfId="0" applyFill="1" applyBorder="1" applyAlignment="1">
      <alignment horizontal="center" vertical="top" wrapText="1"/>
    </xf>
    <xf numFmtId="0" fontId="0" fillId="0" borderId="0" xfId="0" applyFill="1" applyAlignment="1">
      <alignment horizontal="center" vertical="top" wrapText="1"/>
    </xf>
    <xf numFmtId="2" fontId="18" fillId="0" borderId="0" xfId="0" applyNumberFormat="1" applyFont="1" applyFill="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ill>
        <patternFill>
          <bgColor theme="5" tint="0.39994506668294322"/>
        </patternFill>
      </fill>
    </dxf>
    <dxf>
      <fill>
        <patternFill>
          <bgColor theme="5" tint="0.39994506668294322"/>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76607</xdr:rowOff>
    </xdr:from>
    <xdr:to>
      <xdr:col>0</xdr:col>
      <xdr:colOff>5781675</xdr:colOff>
      <xdr:row>49</xdr:row>
      <xdr:rowOff>122928</xdr:rowOff>
    </xdr:to>
    <xdr:pic>
      <xdr:nvPicPr>
        <xdr:cNvPr id="2" name="Picture 1">
          <a:extLst>
            <a:ext uri="{FF2B5EF4-FFF2-40B4-BE49-F238E27FC236}">
              <a16:creationId xmlns:a16="http://schemas.microsoft.com/office/drawing/2014/main" id="{2A3F5328-FCC2-480A-8865-8B7D921390FB}"/>
            </a:ext>
          </a:extLst>
        </xdr:cNvPr>
        <xdr:cNvPicPr>
          <a:picLocks noChangeAspect="1"/>
        </xdr:cNvPicPr>
      </xdr:nvPicPr>
      <xdr:blipFill>
        <a:blip xmlns:r="http://schemas.openxmlformats.org/officeDocument/2006/relationships" r:embed="rId1"/>
        <a:stretch>
          <a:fillRect/>
        </a:stretch>
      </xdr:blipFill>
      <xdr:spPr>
        <a:xfrm>
          <a:off x="0" y="2934107"/>
          <a:ext cx="5781675" cy="8047321"/>
        </a:xfrm>
        <a:prstGeom prst="rect">
          <a:avLst/>
        </a:prstGeom>
      </xdr:spPr>
    </xdr:pic>
    <xdr:clientData/>
  </xdr:twoCellAnchor>
  <xdr:twoCellAnchor editAs="oneCell">
    <xdr:from>
      <xdr:col>0</xdr:col>
      <xdr:colOff>0</xdr:colOff>
      <xdr:row>49</xdr:row>
      <xdr:rowOff>190499</xdr:rowOff>
    </xdr:from>
    <xdr:to>
      <xdr:col>0</xdr:col>
      <xdr:colOff>6010594</xdr:colOff>
      <xdr:row>80</xdr:row>
      <xdr:rowOff>142874</xdr:rowOff>
    </xdr:to>
    <xdr:pic>
      <xdr:nvPicPr>
        <xdr:cNvPr id="3" name="Picture 2">
          <a:extLst>
            <a:ext uri="{FF2B5EF4-FFF2-40B4-BE49-F238E27FC236}">
              <a16:creationId xmlns:a16="http://schemas.microsoft.com/office/drawing/2014/main" id="{1F405BBF-6D60-44A7-8BA0-F6E034F1BFA0}"/>
            </a:ext>
          </a:extLst>
        </xdr:cNvPr>
        <xdr:cNvPicPr>
          <a:picLocks noChangeAspect="1"/>
        </xdr:cNvPicPr>
      </xdr:nvPicPr>
      <xdr:blipFill>
        <a:blip xmlns:r="http://schemas.openxmlformats.org/officeDocument/2006/relationships" r:embed="rId2"/>
        <a:stretch>
          <a:fillRect/>
        </a:stretch>
      </xdr:blipFill>
      <xdr:spPr>
        <a:xfrm>
          <a:off x="0" y="11048999"/>
          <a:ext cx="6010594" cy="5857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3CD33-B543-447B-9EB2-2FDFECF21272}">
  <dimension ref="A1:A6"/>
  <sheetViews>
    <sheetView workbookViewId="0">
      <selection activeCell="A4" sqref="A4"/>
    </sheetView>
  </sheetViews>
  <sheetFormatPr defaultRowHeight="15" x14ac:dyDescent="0.25"/>
  <cols>
    <col min="1" max="1" width="117.85546875" style="8" customWidth="1"/>
  </cols>
  <sheetData>
    <row r="1" spans="1:1" x14ac:dyDescent="0.25">
      <c r="A1" s="20" t="s">
        <v>365</v>
      </c>
    </row>
    <row r="2" spans="1:1" ht="30" x14ac:dyDescent="0.25">
      <c r="A2" s="8" t="s">
        <v>369</v>
      </c>
    </row>
    <row r="3" spans="1:1" ht="90" x14ac:dyDescent="0.25">
      <c r="A3" s="8" t="s">
        <v>370</v>
      </c>
    </row>
    <row r="4" spans="1:1" ht="30" x14ac:dyDescent="0.25">
      <c r="A4" s="8" t="s">
        <v>366</v>
      </c>
    </row>
    <row r="5" spans="1:1" ht="30" x14ac:dyDescent="0.25">
      <c r="A5" s="8" t="s">
        <v>367</v>
      </c>
    </row>
    <row r="6" spans="1:1" ht="90" x14ac:dyDescent="0.25">
      <c r="A6" s="8" t="s">
        <v>368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5"/>
  <sheetViews>
    <sheetView tabSelected="1" workbookViewId="0">
      <pane xSplit="2" ySplit="1" topLeftCell="L85" activePane="bottomRight" state="frozen"/>
      <selection pane="topRight" activeCell="C1" sqref="C1"/>
      <selection pane="bottomLeft" activeCell="A2" sqref="A2"/>
      <selection pane="bottomRight" activeCell="N92" sqref="N92"/>
    </sheetView>
  </sheetViews>
  <sheetFormatPr defaultColWidth="9.140625" defaultRowHeight="15" x14ac:dyDescent="0.25"/>
  <cols>
    <col min="1" max="1" width="9.140625" style="25"/>
    <col min="2" max="2" width="27" style="46" customWidth="1"/>
    <col min="3" max="3" width="11.140625" style="46" customWidth="1"/>
    <col min="4" max="4" width="9.140625" style="45" customWidth="1"/>
    <col min="5" max="8" width="9.140625" style="26" customWidth="1"/>
    <col min="9" max="9" width="11.140625" style="25" customWidth="1"/>
    <col min="10" max="10" width="10.42578125" style="25" customWidth="1"/>
    <col min="11" max="11" width="9.140625" style="25"/>
    <col min="12" max="12" width="13.85546875" style="35" customWidth="1"/>
    <col min="13" max="13" width="19.28515625" style="25" customWidth="1"/>
    <col min="14" max="14" width="35.7109375" style="25" customWidth="1"/>
    <col min="15" max="15" width="9.140625" style="25" customWidth="1"/>
    <col min="16" max="16" width="18.7109375" style="25" customWidth="1"/>
    <col min="17" max="17" width="19.42578125" style="25" customWidth="1"/>
    <col min="18" max="21" width="9.140625" style="25"/>
    <col min="22" max="22" width="15.28515625" style="25" customWidth="1"/>
    <col min="23" max="16384" width="9.140625" style="25"/>
  </cols>
  <sheetData>
    <row r="1" spans="1:22" ht="45.75" thickBot="1" x14ac:dyDescent="0.3">
      <c r="A1" s="21" t="s">
        <v>0</v>
      </c>
      <c r="B1" s="42" t="s">
        <v>1</v>
      </c>
      <c r="C1" s="42" t="s">
        <v>415</v>
      </c>
      <c r="D1" s="42" t="s">
        <v>2</v>
      </c>
      <c r="E1" s="21" t="s">
        <v>3</v>
      </c>
      <c r="F1" s="21" t="s">
        <v>4</v>
      </c>
      <c r="G1" s="21" t="s">
        <v>5</v>
      </c>
      <c r="H1" s="21" t="s">
        <v>6</v>
      </c>
      <c r="I1" s="21" t="s">
        <v>190</v>
      </c>
      <c r="J1" s="21" t="s">
        <v>191</v>
      </c>
      <c r="K1" s="21" t="s">
        <v>192</v>
      </c>
      <c r="L1" s="22" t="s">
        <v>193</v>
      </c>
      <c r="M1" s="23" t="s">
        <v>297</v>
      </c>
      <c r="N1" s="23" t="s">
        <v>428</v>
      </c>
      <c r="O1" s="23" t="s">
        <v>0</v>
      </c>
      <c r="P1" s="23" t="s">
        <v>194</v>
      </c>
      <c r="Q1" s="24" t="s">
        <v>307</v>
      </c>
      <c r="R1" s="24" t="s">
        <v>308</v>
      </c>
      <c r="S1" s="24" t="s">
        <v>309</v>
      </c>
      <c r="T1" s="24" t="s">
        <v>310</v>
      </c>
      <c r="U1" s="24" t="s">
        <v>311</v>
      </c>
      <c r="V1" s="24" t="s">
        <v>312</v>
      </c>
    </row>
    <row r="2" spans="1:22" ht="61.5" thickTop="1" thickBot="1" x14ac:dyDescent="0.3">
      <c r="A2" s="25">
        <v>2674500</v>
      </c>
      <c r="B2" s="46" t="s">
        <v>27</v>
      </c>
      <c r="C2" s="47" t="s">
        <v>321</v>
      </c>
      <c r="D2" s="45">
        <v>10</v>
      </c>
      <c r="E2" s="26">
        <v>242.32</v>
      </c>
      <c r="F2" s="26">
        <v>2</v>
      </c>
      <c r="G2" s="26">
        <v>4</v>
      </c>
      <c r="H2" s="26">
        <v>7</v>
      </c>
      <c r="I2" s="27">
        <f t="shared" ref="I2:I65" si="0">D2*0.3048</f>
        <v>3.048</v>
      </c>
      <c r="J2" s="27">
        <f t="shared" ref="J2:J65" si="1">E2*0.40469</f>
        <v>98.064480799999998</v>
      </c>
      <c r="K2" s="27">
        <f t="shared" ref="K2:K65" si="2">(I2-0.1)/(LOG10(J2))</f>
        <v>1.4802825163847364</v>
      </c>
      <c r="L2" s="28" t="str">
        <f t="shared" ref="L2:L65" si="3">IF(K2&lt;3.801,"Shallow","Deep")</f>
        <v>Shallow</v>
      </c>
      <c r="M2" s="25" t="s">
        <v>298</v>
      </c>
      <c r="N2" s="25" t="s">
        <v>371</v>
      </c>
      <c r="O2" s="33">
        <v>2674500</v>
      </c>
      <c r="P2" s="33" t="s">
        <v>27</v>
      </c>
      <c r="Q2" s="25" t="str">
        <f>VLOOKUP($O2,InfoFrom2018Spreadsheet!$A$2:$M$205,8,FALSE)</f>
        <v>Complex - Two Story</v>
      </c>
      <c r="R2" s="25" t="str">
        <f>VLOOKUP($O2,InfoFrom2018Spreadsheet!$A$2:$M$205,9,FALSE)</f>
        <v>Transient</v>
      </c>
      <c r="S2" s="25">
        <f>VLOOKUP($O2,InfoFrom2018Spreadsheet!$A$2:$M$205,10,FALSE)</f>
        <v>0</v>
      </c>
      <c r="T2" s="25">
        <f>VLOOKUP($O2,InfoFrom2018Spreadsheet!$A$2:$M$205,11,FALSE)</f>
        <v>0</v>
      </c>
      <c r="U2" s="25">
        <f>VLOOKUP($O2,InfoFrom2018Spreadsheet!$A$2:$M$205,12,FALSE)</f>
        <v>0</v>
      </c>
      <c r="V2" s="25">
        <f>VLOOKUP($O2,InfoFrom2018Spreadsheet!$A$2:$M$205,13,FALSE)</f>
        <v>0</v>
      </c>
    </row>
    <row r="3" spans="1:22" ht="60.75" thickTop="1" x14ac:dyDescent="0.25">
      <c r="A3" s="25">
        <v>2674800</v>
      </c>
      <c r="B3" s="46" t="s">
        <v>31</v>
      </c>
      <c r="C3" s="47" t="s">
        <v>321</v>
      </c>
      <c r="D3" s="45">
        <v>21</v>
      </c>
      <c r="E3" s="26">
        <v>332.39</v>
      </c>
      <c r="F3" s="26">
        <v>8</v>
      </c>
      <c r="G3" s="26">
        <v>13</v>
      </c>
      <c r="H3" s="26">
        <v>20</v>
      </c>
      <c r="I3" s="27">
        <f t="shared" si="0"/>
        <v>6.4008000000000003</v>
      </c>
      <c r="J3" s="27">
        <f t="shared" si="1"/>
        <v>134.51490909999998</v>
      </c>
      <c r="K3" s="27">
        <f t="shared" si="2"/>
        <v>2.959830676639204</v>
      </c>
      <c r="L3" s="28" t="str">
        <f t="shared" si="3"/>
        <v>Shallow</v>
      </c>
      <c r="M3" s="25" t="s">
        <v>423</v>
      </c>
      <c r="N3" s="25" t="s">
        <v>373</v>
      </c>
      <c r="O3" s="29">
        <v>2674800</v>
      </c>
      <c r="P3" s="30" t="s">
        <v>31</v>
      </c>
      <c r="Q3" s="25" t="str">
        <f>VLOOKUP($O3,InfoFrom2018Spreadsheet!$A$2:$M$205,8,FALSE)</f>
        <v>Complex - Two Story</v>
      </c>
      <c r="R3" s="25" t="str">
        <f>VLOOKUP($O3,InfoFrom2018Spreadsheet!$A$2:$M$205,9,FALSE)</f>
        <v>Transient</v>
      </c>
      <c r="S3" s="25">
        <f>VLOOKUP($O3,InfoFrom2018Spreadsheet!$A$2:$M$205,10,FALSE)</f>
        <v>0</v>
      </c>
      <c r="T3" s="25">
        <f>VLOOKUP($O3,InfoFrom2018Spreadsheet!$A$2:$M$205,11,FALSE)</f>
        <v>0</v>
      </c>
      <c r="U3" s="25">
        <f>VLOOKUP($O3,InfoFrom2018Spreadsheet!$A$2:$M$205,12,FALSE)</f>
        <v>0</v>
      </c>
      <c r="V3" s="25">
        <f>VLOOKUP($O3,InfoFrom2018Spreadsheet!$A$2:$M$205,13,FALSE)</f>
        <v>0</v>
      </c>
    </row>
    <row r="4" spans="1:22" ht="90" x14ac:dyDescent="0.25">
      <c r="A4" s="25">
        <v>1612300</v>
      </c>
      <c r="B4" s="46" t="s">
        <v>67</v>
      </c>
      <c r="C4" s="47" t="s">
        <v>338</v>
      </c>
      <c r="D4" s="45">
        <v>20</v>
      </c>
      <c r="E4" s="26">
        <v>188.19</v>
      </c>
      <c r="F4" s="26">
        <v>13</v>
      </c>
      <c r="G4" s="26">
        <v>22</v>
      </c>
      <c r="H4" s="26">
        <v>38</v>
      </c>
      <c r="I4" s="27">
        <f t="shared" si="0"/>
        <v>6.0960000000000001</v>
      </c>
      <c r="J4" s="27">
        <f t="shared" si="1"/>
        <v>76.158611100000002</v>
      </c>
      <c r="K4" s="27">
        <f t="shared" si="2"/>
        <v>3.1864481101685751</v>
      </c>
      <c r="L4" s="28" t="str">
        <f t="shared" si="3"/>
        <v>Shallow</v>
      </c>
      <c r="M4" s="35" t="s">
        <v>423</v>
      </c>
      <c r="N4" s="35" t="s">
        <v>420</v>
      </c>
      <c r="O4" s="31">
        <v>1612300</v>
      </c>
      <c r="P4" s="31" t="s">
        <v>196</v>
      </c>
      <c r="Q4" s="25" t="str">
        <f>VLOOKUP($O4,InfoFrom2018Spreadsheet!$A$2:$M$205,8,FALSE)</f>
        <v>Complex - Two Story</v>
      </c>
      <c r="R4" s="25" t="str">
        <f>VLOOKUP($O4,InfoFrom2018Spreadsheet!$A$2:$M$205,9,FALSE)</f>
        <v>Transient</v>
      </c>
      <c r="S4" s="25">
        <f>VLOOKUP($O4,InfoFrom2018Spreadsheet!$A$2:$M$205,10,FALSE)</f>
        <v>0</v>
      </c>
      <c r="T4" s="25">
        <f>VLOOKUP($O4,InfoFrom2018Spreadsheet!$A$2:$M$205,11,FALSE)</f>
        <v>0</v>
      </c>
      <c r="U4" s="25">
        <f>VLOOKUP($O4,InfoFrom2018Spreadsheet!$A$2:$M$205,12,FALSE)</f>
        <v>0</v>
      </c>
      <c r="V4" s="25">
        <f>VLOOKUP($O4,InfoFrom2018Spreadsheet!$A$2:$M$205,13,FALSE)</f>
        <v>0</v>
      </c>
    </row>
    <row r="5" spans="1:22" ht="90" x14ac:dyDescent="0.25">
      <c r="A5" s="25">
        <v>1612900</v>
      </c>
      <c r="B5" s="46" t="s">
        <v>78</v>
      </c>
      <c r="C5" s="47" t="s">
        <v>338</v>
      </c>
      <c r="D5" s="45">
        <v>22</v>
      </c>
      <c r="E5" s="26">
        <v>201.7</v>
      </c>
      <c r="F5" s="26">
        <v>14</v>
      </c>
      <c r="G5" s="26">
        <v>24</v>
      </c>
      <c r="H5" s="26">
        <v>41</v>
      </c>
      <c r="I5" s="27">
        <f t="shared" si="0"/>
        <v>6.7056000000000004</v>
      </c>
      <c r="J5" s="27">
        <f t="shared" si="1"/>
        <v>81.625972999999988</v>
      </c>
      <c r="K5" s="27">
        <f t="shared" si="2"/>
        <v>3.4551218610939114</v>
      </c>
      <c r="L5" s="28" t="str">
        <f t="shared" si="3"/>
        <v>Shallow</v>
      </c>
      <c r="M5" s="35" t="s">
        <v>423</v>
      </c>
      <c r="N5" s="35" t="s">
        <v>420</v>
      </c>
      <c r="O5" s="33">
        <v>1612900</v>
      </c>
      <c r="P5" s="33" t="s">
        <v>197</v>
      </c>
      <c r="Q5" s="25" t="str">
        <f>VLOOKUP($O5,InfoFrom2018Spreadsheet!$A$2:$M$205,8,FALSE)</f>
        <v>Complex - Two Story</v>
      </c>
      <c r="R5" s="25" t="str">
        <f>VLOOKUP($O5,InfoFrom2018Spreadsheet!$A$2:$M$205,9,FALSE)</f>
        <v>Transient</v>
      </c>
      <c r="S5" s="25">
        <f>VLOOKUP($O5,InfoFrom2018Spreadsheet!$A$2:$M$205,10,FALSE)</f>
        <v>0</v>
      </c>
      <c r="T5" s="25">
        <f>VLOOKUP($O5,InfoFrom2018Spreadsheet!$A$2:$M$205,11,FALSE)</f>
        <v>0</v>
      </c>
      <c r="U5" s="25">
        <f>VLOOKUP($O5,InfoFrom2018Spreadsheet!$A$2:$M$205,12,FALSE)</f>
        <v>0</v>
      </c>
      <c r="V5" s="25">
        <f>VLOOKUP($O5,InfoFrom2018Spreadsheet!$A$2:$M$205,13,FALSE)</f>
        <v>0</v>
      </c>
    </row>
    <row r="6" spans="1:22" ht="105" x14ac:dyDescent="0.25">
      <c r="A6" s="25">
        <v>1613000</v>
      </c>
      <c r="B6" s="46" t="s">
        <v>74</v>
      </c>
      <c r="C6" s="47" t="s">
        <v>338</v>
      </c>
      <c r="D6" s="45">
        <v>27</v>
      </c>
      <c r="E6" s="26">
        <v>844.77</v>
      </c>
      <c r="F6" s="26">
        <v>91</v>
      </c>
      <c r="G6" s="26">
        <v>150</v>
      </c>
      <c r="H6" s="26">
        <v>270</v>
      </c>
      <c r="I6" s="27">
        <f t="shared" si="0"/>
        <v>8.2295999999999996</v>
      </c>
      <c r="J6" s="27">
        <f t="shared" si="1"/>
        <v>341.86997129999997</v>
      </c>
      <c r="K6" s="27">
        <f t="shared" si="2"/>
        <v>3.2083844152152983</v>
      </c>
      <c r="L6" s="28" t="str">
        <f t="shared" si="3"/>
        <v>Shallow</v>
      </c>
      <c r="M6" s="25" t="s">
        <v>423</v>
      </c>
      <c r="N6" s="25" t="s">
        <v>421</v>
      </c>
      <c r="O6" s="33">
        <v>1613000</v>
      </c>
      <c r="P6" s="33" t="s">
        <v>74</v>
      </c>
      <c r="Q6" s="25" t="str">
        <f>VLOOKUP($O6,InfoFrom2018Spreadsheet!$A$2:$M$205,8,FALSE)</f>
        <v>Complex - Two Story</v>
      </c>
      <c r="R6" s="25" t="str">
        <f>VLOOKUP($O6,InfoFrom2018Spreadsheet!$A$2:$M$205,9,FALSE)</f>
        <v>Transient</v>
      </c>
      <c r="S6" s="25">
        <f>VLOOKUP($O6,InfoFrom2018Spreadsheet!$A$2:$M$205,10,FALSE)</f>
        <v>0</v>
      </c>
      <c r="T6" s="25">
        <f>VLOOKUP($O6,InfoFrom2018Spreadsheet!$A$2:$M$205,11,FALSE)</f>
        <v>0</v>
      </c>
      <c r="U6" s="25">
        <f>VLOOKUP($O6,InfoFrom2018Spreadsheet!$A$2:$M$205,12,FALSE)</f>
        <v>0</v>
      </c>
      <c r="V6" s="25">
        <f>VLOOKUP($O6,InfoFrom2018Spreadsheet!$A$2:$M$205,13,FALSE)</f>
        <v>0</v>
      </c>
    </row>
    <row r="7" spans="1:22" ht="45" x14ac:dyDescent="0.25">
      <c r="A7" s="25">
        <v>1621000</v>
      </c>
      <c r="B7" s="46" t="s">
        <v>113</v>
      </c>
      <c r="C7" s="47" t="s">
        <v>348</v>
      </c>
      <c r="D7" s="45">
        <v>16</v>
      </c>
      <c r="E7" s="26">
        <v>378.16</v>
      </c>
      <c r="F7" s="26">
        <v>69</v>
      </c>
      <c r="G7" s="26">
        <v>150</v>
      </c>
      <c r="H7" s="26">
        <v>330</v>
      </c>
      <c r="I7" s="27">
        <f t="shared" si="0"/>
        <v>4.8768000000000002</v>
      </c>
      <c r="J7" s="27">
        <f t="shared" si="1"/>
        <v>153.03757040000002</v>
      </c>
      <c r="K7" s="27">
        <f t="shared" si="2"/>
        <v>2.1863805550092117</v>
      </c>
      <c r="L7" s="28" t="str">
        <f t="shared" si="3"/>
        <v>Shallow</v>
      </c>
      <c r="M7" s="25" t="s">
        <v>423</v>
      </c>
      <c r="N7" s="25" t="s">
        <v>372</v>
      </c>
      <c r="O7" s="33">
        <v>1621000</v>
      </c>
      <c r="P7" s="33" t="s">
        <v>195</v>
      </c>
      <c r="Q7" s="25" t="str">
        <f>VLOOKUP($O7,InfoFrom2018Spreadsheet!$A$2:$M$205,8,FALSE)</f>
        <v>Complex - Two Story</v>
      </c>
      <c r="R7" s="25" t="str">
        <f>VLOOKUP($O7,InfoFrom2018Spreadsheet!$A$2:$M$205,9,FALSE)</f>
        <v>Transient</v>
      </c>
      <c r="S7" s="25">
        <f>VLOOKUP($O7,InfoFrom2018Spreadsheet!$A$2:$M$205,10,FALSE)</f>
        <v>0</v>
      </c>
      <c r="T7" s="25">
        <f>VLOOKUP($O7,InfoFrom2018Spreadsheet!$A$2:$M$205,11,FALSE)</f>
        <v>0</v>
      </c>
      <c r="U7" s="25">
        <f>VLOOKUP($O7,InfoFrom2018Spreadsheet!$A$2:$M$205,12,FALSE)</f>
        <v>0</v>
      </c>
      <c r="V7" s="25">
        <f>VLOOKUP($O7,InfoFrom2018Spreadsheet!$A$2:$M$205,13,FALSE)</f>
        <v>0</v>
      </c>
    </row>
    <row r="8" spans="1:22" ht="90" x14ac:dyDescent="0.25">
      <c r="A8" s="25">
        <v>2675200</v>
      </c>
      <c r="B8" s="46" t="s">
        <v>36</v>
      </c>
      <c r="D8" s="45">
        <v>31</v>
      </c>
      <c r="E8" s="26">
        <v>2283.46</v>
      </c>
      <c r="F8" s="26">
        <v>110</v>
      </c>
      <c r="G8" s="26">
        <v>160</v>
      </c>
      <c r="H8" s="26">
        <v>250</v>
      </c>
      <c r="I8" s="27">
        <f t="shared" si="0"/>
        <v>9.4488000000000003</v>
      </c>
      <c r="J8" s="27">
        <f t="shared" si="1"/>
        <v>924.0934274</v>
      </c>
      <c r="K8" s="27">
        <f t="shared" si="2"/>
        <v>3.1522911748943363</v>
      </c>
      <c r="L8" s="28" t="str">
        <f t="shared" si="3"/>
        <v>Shallow</v>
      </c>
      <c r="M8" s="25" t="s">
        <v>425</v>
      </c>
      <c r="N8" s="35" t="s">
        <v>385</v>
      </c>
      <c r="O8" s="33">
        <v>2675200</v>
      </c>
      <c r="P8" s="33" t="s">
        <v>36</v>
      </c>
      <c r="Q8" s="25" t="str">
        <f>VLOOKUP($O8,InfoFrom2018Spreadsheet!$A$2:$M$205,8,FALSE)</f>
        <v>Complex - Two Story</v>
      </c>
      <c r="R8" s="25" t="str">
        <f>VLOOKUP($O8,InfoFrom2018Spreadsheet!$A$2:$M$205,9,FALSE)</f>
        <v>Present</v>
      </c>
      <c r="S8" s="25">
        <f>VLOOKUP($O8,InfoFrom2018Spreadsheet!$A$2:$M$205,10,FALSE)</f>
        <v>0</v>
      </c>
      <c r="T8" s="25">
        <f>VLOOKUP($O8,InfoFrom2018Spreadsheet!$A$2:$M$205,11,FALSE)</f>
        <v>0</v>
      </c>
      <c r="U8" s="25">
        <f>VLOOKUP($O8,InfoFrom2018Spreadsheet!$A$2:$M$205,12,FALSE)</f>
        <v>0</v>
      </c>
      <c r="V8" s="25">
        <f>VLOOKUP($O8,InfoFrom2018Spreadsheet!$A$2:$M$205,13,FALSE)</f>
        <v>0</v>
      </c>
    </row>
    <row r="9" spans="1:22" ht="45" x14ac:dyDescent="0.25">
      <c r="A9" s="25">
        <v>2310200</v>
      </c>
      <c r="B9" s="46" t="s">
        <v>150</v>
      </c>
      <c r="C9" s="47" t="s">
        <v>348</v>
      </c>
      <c r="D9" s="45">
        <v>23</v>
      </c>
      <c r="E9" s="26">
        <v>466.18</v>
      </c>
      <c r="F9" s="26">
        <v>100</v>
      </c>
      <c r="G9" s="26">
        <v>220</v>
      </c>
      <c r="H9" s="26">
        <v>450</v>
      </c>
      <c r="I9" s="27">
        <f t="shared" si="0"/>
        <v>7.0104000000000006</v>
      </c>
      <c r="J9" s="27">
        <f t="shared" si="1"/>
        <v>188.6583842</v>
      </c>
      <c r="K9" s="27">
        <f t="shared" si="2"/>
        <v>3.0366359993179368</v>
      </c>
      <c r="L9" s="28" t="str">
        <f t="shared" si="3"/>
        <v>Shallow</v>
      </c>
      <c r="M9" s="25" t="s">
        <v>423</v>
      </c>
      <c r="N9" s="25" t="s">
        <v>374</v>
      </c>
      <c r="O9" s="33">
        <v>2310200</v>
      </c>
      <c r="P9" s="33" t="s">
        <v>198</v>
      </c>
      <c r="Q9" s="25" t="str">
        <f>VLOOKUP($O9,InfoFrom2018Spreadsheet!$A$2:$M$205,8,FALSE)</f>
        <v>Complex - Two Story</v>
      </c>
      <c r="R9" s="25" t="str">
        <f>VLOOKUP($O9,InfoFrom2018Spreadsheet!$A$2:$M$205,9,FALSE)</f>
        <v>Transient</v>
      </c>
      <c r="S9" s="25">
        <f>VLOOKUP($O9,InfoFrom2018Spreadsheet!$A$2:$M$205,10,FALSE)</f>
        <v>0</v>
      </c>
      <c r="T9" s="25">
        <f>VLOOKUP($O9,InfoFrom2018Spreadsheet!$A$2:$M$205,11,FALSE)</f>
        <v>0</v>
      </c>
      <c r="U9" s="25">
        <f>VLOOKUP($O9,InfoFrom2018Spreadsheet!$A$2:$M$205,12,FALSE)</f>
        <v>0</v>
      </c>
      <c r="V9" s="25">
        <f>VLOOKUP($O9,InfoFrom2018Spreadsheet!$A$2:$M$205,13,FALSE)</f>
        <v>0</v>
      </c>
    </row>
    <row r="10" spans="1:22" ht="75" x14ac:dyDescent="0.25">
      <c r="A10" s="25">
        <v>2654500</v>
      </c>
      <c r="B10" s="46" t="s">
        <v>26</v>
      </c>
      <c r="C10" s="47" t="s">
        <v>321</v>
      </c>
      <c r="D10" s="45">
        <v>29</v>
      </c>
      <c r="E10" s="26">
        <v>359.28</v>
      </c>
      <c r="F10" s="26">
        <v>5</v>
      </c>
      <c r="G10" s="26">
        <v>8</v>
      </c>
      <c r="H10" s="26">
        <v>12</v>
      </c>
      <c r="I10" s="27">
        <f t="shared" si="0"/>
        <v>8.8391999999999999</v>
      </c>
      <c r="J10" s="27">
        <f t="shared" si="1"/>
        <v>145.39702319999998</v>
      </c>
      <c r="K10" s="27">
        <f t="shared" si="2"/>
        <v>4.0411448118695574</v>
      </c>
      <c r="L10" s="34" t="str">
        <f t="shared" si="3"/>
        <v>Deep</v>
      </c>
      <c r="M10" s="25" t="s">
        <v>298</v>
      </c>
      <c r="N10" s="25" t="s">
        <v>376</v>
      </c>
      <c r="O10" s="33">
        <v>2654500</v>
      </c>
      <c r="P10" s="33" t="s">
        <v>26</v>
      </c>
      <c r="Q10" s="25" t="str">
        <f>VLOOKUP($O10,InfoFrom2018Spreadsheet!$A$2:$M$205,8,FALSE)</f>
        <v>Complex - Two Story</v>
      </c>
      <c r="R10" s="25" t="str">
        <f>VLOOKUP($O10,InfoFrom2018Spreadsheet!$A$2:$M$205,9,FALSE)</f>
        <v>Transient</v>
      </c>
      <c r="S10" s="25">
        <f>VLOOKUP($O10,InfoFrom2018Spreadsheet!$A$2:$M$205,10,FALSE)</f>
        <v>0</v>
      </c>
      <c r="T10" s="25">
        <f>VLOOKUP($O10,InfoFrom2018Spreadsheet!$A$2:$M$205,11,FALSE)</f>
        <v>0</v>
      </c>
      <c r="U10" s="25">
        <f>VLOOKUP($O10,InfoFrom2018Spreadsheet!$A$2:$M$205,12,FALSE)</f>
        <v>0</v>
      </c>
      <c r="V10" s="25">
        <f>VLOOKUP($O10,InfoFrom2018Spreadsheet!$A$2:$M$205,13,FALSE)</f>
        <v>0</v>
      </c>
    </row>
    <row r="11" spans="1:22" ht="45" x14ac:dyDescent="0.25">
      <c r="A11" s="25">
        <v>262800</v>
      </c>
      <c r="B11" s="46" t="s">
        <v>179</v>
      </c>
      <c r="D11" s="45">
        <v>30</v>
      </c>
      <c r="E11" s="26">
        <v>6</v>
      </c>
      <c r="F11" s="26">
        <v>4</v>
      </c>
      <c r="G11" s="26">
        <v>9</v>
      </c>
      <c r="H11" s="26">
        <v>20</v>
      </c>
      <c r="I11" s="27">
        <f t="shared" si="0"/>
        <v>9.1440000000000001</v>
      </c>
      <c r="J11" s="27">
        <f t="shared" si="1"/>
        <v>2.42814</v>
      </c>
      <c r="K11" s="27">
        <f t="shared" si="2"/>
        <v>23.474219629674092</v>
      </c>
      <c r="L11" s="34" t="str">
        <f t="shared" si="3"/>
        <v>Deep</v>
      </c>
      <c r="M11" s="25" t="s">
        <v>425</v>
      </c>
      <c r="N11" s="35" t="s">
        <v>383</v>
      </c>
      <c r="O11" s="33">
        <v>262800</v>
      </c>
      <c r="P11" s="33" t="s">
        <v>202</v>
      </c>
      <c r="Q11" s="25" t="str">
        <f>VLOOKUP($O11,InfoFrom2018Spreadsheet!$A$2:$M$205,8,FALSE)</f>
        <v>Simple - Two Story</v>
      </c>
      <c r="R11" s="25" t="str">
        <f>VLOOKUP($O11,InfoFrom2018Spreadsheet!$A$2:$M$205,9,FALSE)</f>
        <v>Transient</v>
      </c>
      <c r="S11" s="25">
        <f>VLOOKUP($O11,InfoFrom2018Spreadsheet!$A$2:$M$205,10,FALSE)</f>
        <v>0</v>
      </c>
      <c r="T11" s="25">
        <f>VLOOKUP($O11,InfoFrom2018Spreadsheet!$A$2:$M$205,11,FALSE)</f>
        <v>0</v>
      </c>
      <c r="U11" s="25" t="str">
        <f>VLOOKUP($O11,InfoFrom2018Spreadsheet!$A$2:$M$205,12,FALSE)</f>
        <v>Transient</v>
      </c>
      <c r="V11" s="25">
        <f>VLOOKUP($O11,InfoFrom2018Spreadsheet!$A$2:$M$205,13,FALSE)</f>
        <v>0</v>
      </c>
    </row>
    <row r="12" spans="1:22" x14ac:dyDescent="0.25">
      <c r="A12" s="25">
        <v>849400</v>
      </c>
      <c r="B12" s="46" t="s">
        <v>164</v>
      </c>
      <c r="D12" s="45">
        <v>50</v>
      </c>
      <c r="E12" s="26">
        <v>96.55</v>
      </c>
      <c r="F12" s="26">
        <v>9</v>
      </c>
      <c r="G12" s="26">
        <v>18</v>
      </c>
      <c r="H12" s="26">
        <v>34</v>
      </c>
      <c r="I12" s="27">
        <f t="shared" si="0"/>
        <v>15.24</v>
      </c>
      <c r="J12" s="27">
        <f t="shared" si="1"/>
        <v>39.072819500000001</v>
      </c>
      <c r="K12" s="27">
        <f t="shared" si="2"/>
        <v>9.5107985031440432</v>
      </c>
      <c r="L12" s="34" t="str">
        <f t="shared" si="3"/>
        <v>Deep</v>
      </c>
      <c r="M12" s="25" t="s">
        <v>364</v>
      </c>
      <c r="O12" s="33">
        <v>849400</v>
      </c>
      <c r="P12" s="33" t="s">
        <v>164</v>
      </c>
      <c r="Q12" s="25" t="str">
        <f>VLOOKUP($O12,InfoFrom2018Spreadsheet!$A$2:$M$205,8,FALSE)</f>
        <v>Complex - Two Story</v>
      </c>
      <c r="R12" s="25" t="str">
        <f>VLOOKUP($O12,InfoFrom2018Spreadsheet!$A$2:$M$205,9,FALSE)</f>
        <v>Present</v>
      </c>
      <c r="S12" s="25">
        <f>VLOOKUP($O12,InfoFrom2018Spreadsheet!$A$2:$M$205,10,FALSE)</f>
        <v>0</v>
      </c>
      <c r="T12" s="25">
        <f>VLOOKUP($O12,InfoFrom2018Spreadsheet!$A$2:$M$205,11,FALSE)</f>
        <v>0</v>
      </c>
      <c r="U12" s="25">
        <f>VLOOKUP($O12,InfoFrom2018Spreadsheet!$A$2:$M$205,12,FALSE)</f>
        <v>0</v>
      </c>
      <c r="V12" s="25">
        <f>VLOOKUP($O12,InfoFrom2018Spreadsheet!$A$2:$M$205,13,FALSE)</f>
        <v>0</v>
      </c>
    </row>
    <row r="13" spans="1:22" ht="30" x14ac:dyDescent="0.25">
      <c r="A13" s="25">
        <v>2329300</v>
      </c>
      <c r="B13" s="46" t="s">
        <v>142</v>
      </c>
      <c r="D13" s="45">
        <v>43</v>
      </c>
      <c r="E13" s="26">
        <v>278.12</v>
      </c>
      <c r="F13" s="26">
        <v>12</v>
      </c>
      <c r="G13" s="26">
        <v>18</v>
      </c>
      <c r="H13" s="26">
        <v>28</v>
      </c>
      <c r="I13" s="27">
        <f t="shared" si="0"/>
        <v>13.106400000000001</v>
      </c>
      <c r="J13" s="27">
        <f t="shared" si="1"/>
        <v>112.5523828</v>
      </c>
      <c r="K13" s="27">
        <f t="shared" si="2"/>
        <v>6.3403954664329456</v>
      </c>
      <c r="L13" s="34" t="str">
        <f t="shared" si="3"/>
        <v>Deep</v>
      </c>
      <c r="M13" s="25" t="s">
        <v>364</v>
      </c>
      <c r="O13" s="33">
        <v>2329300</v>
      </c>
      <c r="P13" s="33" t="s">
        <v>142</v>
      </c>
      <c r="Q13" s="25" t="str">
        <f>VLOOKUP($O13,InfoFrom2018Spreadsheet!$A$2:$M$205,8,FALSE)</f>
        <v>Complex - Two Story</v>
      </c>
      <c r="R13" s="25" t="str">
        <f>VLOOKUP($O13,InfoFrom2018Spreadsheet!$A$2:$M$205,9,FALSE)</f>
        <v>Present</v>
      </c>
      <c r="S13" s="25" t="str">
        <f>VLOOKUP($O13,InfoFrom2018Spreadsheet!$A$2:$M$205,10,FALSE)</f>
        <v>Transient</v>
      </c>
      <c r="T13" s="25">
        <f>VLOOKUP($O13,InfoFrom2018Spreadsheet!$A$2:$M$205,11,FALSE)</f>
        <v>0</v>
      </c>
      <c r="U13" s="25">
        <f>VLOOKUP($O13,InfoFrom2018Spreadsheet!$A$2:$M$205,12,FALSE)</f>
        <v>0</v>
      </c>
      <c r="V13" s="25">
        <f>VLOOKUP($O13,InfoFrom2018Spreadsheet!$A$2:$M$205,13,FALSE)</f>
        <v>0</v>
      </c>
    </row>
    <row r="14" spans="1:22" ht="30" x14ac:dyDescent="0.25">
      <c r="A14" s="25">
        <v>1611800</v>
      </c>
      <c r="B14" s="46" t="s">
        <v>82</v>
      </c>
      <c r="D14" s="45">
        <v>27</v>
      </c>
      <c r="E14" s="26">
        <v>248.65</v>
      </c>
      <c r="F14" s="26">
        <v>13</v>
      </c>
      <c r="G14" s="26">
        <v>22</v>
      </c>
      <c r="H14" s="26">
        <v>37</v>
      </c>
      <c r="I14" s="27">
        <f t="shared" si="0"/>
        <v>8.2295999999999996</v>
      </c>
      <c r="J14" s="27">
        <f t="shared" si="1"/>
        <v>100.62616850000001</v>
      </c>
      <c r="K14" s="27">
        <f t="shared" si="2"/>
        <v>4.0592977506647783</v>
      </c>
      <c r="L14" s="34" t="str">
        <f t="shared" si="3"/>
        <v>Deep</v>
      </c>
      <c r="M14" s="25" t="s">
        <v>300</v>
      </c>
      <c r="N14" s="25" t="s">
        <v>375</v>
      </c>
      <c r="O14" s="33">
        <v>1611800</v>
      </c>
      <c r="P14" s="33" t="s">
        <v>199</v>
      </c>
      <c r="Q14" s="25" t="str">
        <f>VLOOKUP($O14,InfoFrom2018Spreadsheet!$A$2:$M$205,8,FALSE)</f>
        <v>Complex - Two Story</v>
      </c>
      <c r="R14" s="25" t="str">
        <f>VLOOKUP($O14,InfoFrom2018Spreadsheet!$A$2:$M$205,9,FALSE)</f>
        <v>Transient</v>
      </c>
      <c r="S14" s="25">
        <f>VLOOKUP($O14,InfoFrom2018Spreadsheet!$A$2:$M$205,10,FALSE)</f>
        <v>0</v>
      </c>
      <c r="T14" s="25">
        <f>VLOOKUP($O14,InfoFrom2018Spreadsheet!$A$2:$M$205,11,FALSE)</f>
        <v>0</v>
      </c>
      <c r="U14" s="25">
        <f>VLOOKUP($O14,InfoFrom2018Spreadsheet!$A$2:$M$205,12,FALSE)</f>
        <v>0</v>
      </c>
      <c r="V14" s="25">
        <f>VLOOKUP($O14,InfoFrom2018Spreadsheet!$A$2:$M$205,13,FALSE)</f>
        <v>0</v>
      </c>
    </row>
    <row r="15" spans="1:22" ht="30" x14ac:dyDescent="0.25">
      <c r="A15" s="25">
        <v>264900</v>
      </c>
      <c r="B15" s="46" t="s">
        <v>178</v>
      </c>
      <c r="D15" s="45">
        <v>46</v>
      </c>
      <c r="E15" s="26">
        <v>29.78</v>
      </c>
      <c r="F15" s="26">
        <v>12</v>
      </c>
      <c r="G15" s="26">
        <v>24</v>
      </c>
      <c r="H15" s="26">
        <v>52</v>
      </c>
      <c r="I15" s="27">
        <f t="shared" si="0"/>
        <v>14.020800000000001</v>
      </c>
      <c r="J15" s="27">
        <f t="shared" si="1"/>
        <v>12.0516682</v>
      </c>
      <c r="K15" s="27">
        <f t="shared" si="2"/>
        <v>12.877143969848026</v>
      </c>
      <c r="L15" s="34" t="str">
        <f t="shared" si="3"/>
        <v>Deep</v>
      </c>
      <c r="M15" s="25" t="s">
        <v>364</v>
      </c>
      <c r="O15" s="33">
        <v>264900</v>
      </c>
      <c r="P15" s="33" t="s">
        <v>228</v>
      </c>
      <c r="Q15" s="25" t="str">
        <f>VLOOKUP($O15,InfoFrom2018Spreadsheet!$A$2:$M$205,8,FALSE)</f>
        <v>Complex - Two Story</v>
      </c>
      <c r="R15" s="25" t="str">
        <f>VLOOKUP($O15,InfoFrom2018Spreadsheet!$A$2:$M$205,9,FALSE)</f>
        <v>Present</v>
      </c>
      <c r="S15" s="25">
        <f>VLOOKUP($O15,InfoFrom2018Spreadsheet!$A$2:$M$205,10,FALSE)</f>
        <v>0</v>
      </c>
      <c r="T15" s="25">
        <f>VLOOKUP($O15,InfoFrom2018Spreadsheet!$A$2:$M$205,11,FALSE)</f>
        <v>0</v>
      </c>
      <c r="U15" s="25" t="str">
        <f>VLOOKUP($O15,InfoFrom2018Spreadsheet!$A$2:$M$205,12,FALSE)</f>
        <v>Present</v>
      </c>
      <c r="V15" s="25">
        <f>VLOOKUP($O15,InfoFrom2018Spreadsheet!$A$2:$M$205,13,FALSE)</f>
        <v>0</v>
      </c>
    </row>
    <row r="16" spans="1:22" ht="30" x14ac:dyDescent="0.25">
      <c r="A16" s="25">
        <v>262700</v>
      </c>
      <c r="B16" s="46" t="s">
        <v>177</v>
      </c>
      <c r="D16" s="45">
        <v>42</v>
      </c>
      <c r="E16" s="26">
        <v>15.27</v>
      </c>
      <c r="F16" s="26">
        <v>12</v>
      </c>
      <c r="G16" s="26">
        <v>25</v>
      </c>
      <c r="H16" s="26">
        <v>51</v>
      </c>
      <c r="I16" s="27">
        <f t="shared" si="0"/>
        <v>12.801600000000001</v>
      </c>
      <c r="J16" s="27">
        <f t="shared" si="1"/>
        <v>6.1796163000000002</v>
      </c>
      <c r="K16" s="27">
        <f t="shared" si="2"/>
        <v>16.058429947198007</v>
      </c>
      <c r="L16" s="34" t="str">
        <f t="shared" si="3"/>
        <v>Deep</v>
      </c>
      <c r="M16" s="25" t="s">
        <v>364</v>
      </c>
      <c r="O16" s="33">
        <v>262700</v>
      </c>
      <c r="P16" s="37" t="s">
        <v>214</v>
      </c>
      <c r="Q16" s="25" t="str">
        <f>VLOOKUP($O16,InfoFrom2018Spreadsheet!$A$2:$M$205,8,FALSE)</f>
        <v>Complex - Two Story</v>
      </c>
      <c r="R16" s="25" t="str">
        <f>VLOOKUP($O16,InfoFrom2018Spreadsheet!$A$2:$M$205,9,FALSE)</f>
        <v>Transient</v>
      </c>
      <c r="S16" s="25">
        <f>VLOOKUP($O16,InfoFrom2018Spreadsheet!$A$2:$M$205,10,FALSE)</f>
        <v>0</v>
      </c>
      <c r="T16" s="25">
        <f>VLOOKUP($O16,InfoFrom2018Spreadsheet!$A$2:$M$205,11,FALSE)</f>
        <v>0</v>
      </c>
      <c r="U16" s="25" t="str">
        <f>VLOOKUP($O16,InfoFrom2018Spreadsheet!$A$2:$M$205,12,FALSE)</f>
        <v>Transient</v>
      </c>
      <c r="V16" s="25">
        <f>VLOOKUP($O16,InfoFrom2018Spreadsheet!$A$2:$M$205,13,FALSE)</f>
        <v>0</v>
      </c>
    </row>
    <row r="17" spans="1:22" ht="60" x14ac:dyDescent="0.25">
      <c r="A17" s="25">
        <v>267200</v>
      </c>
      <c r="B17" s="46" t="s">
        <v>95</v>
      </c>
      <c r="D17" s="45">
        <v>42</v>
      </c>
      <c r="E17" s="26">
        <v>38.17</v>
      </c>
      <c r="F17" s="26">
        <v>14</v>
      </c>
      <c r="G17" s="26">
        <v>30</v>
      </c>
      <c r="H17" s="26">
        <v>59</v>
      </c>
      <c r="I17" s="27">
        <f t="shared" si="0"/>
        <v>12.801600000000001</v>
      </c>
      <c r="J17" s="27">
        <f t="shared" si="1"/>
        <v>15.447017300000001</v>
      </c>
      <c r="K17" s="27">
        <f t="shared" si="2"/>
        <v>10.683986492503761</v>
      </c>
      <c r="L17" s="34" t="str">
        <f t="shared" si="3"/>
        <v>Deep</v>
      </c>
      <c r="M17" s="25" t="s">
        <v>299</v>
      </c>
      <c r="N17" s="25" t="s">
        <v>215</v>
      </c>
      <c r="O17" s="33">
        <v>267200</v>
      </c>
      <c r="P17" s="33" t="s">
        <v>95</v>
      </c>
      <c r="Q17" s="25" t="str">
        <f>VLOOKUP($O17,InfoFrom2018Spreadsheet!$A$2:$M$205,8,FALSE)</f>
        <v>Simple - Two Story</v>
      </c>
      <c r="R17" s="25">
        <f>VLOOKUP($O17,InfoFrom2018Spreadsheet!$A$2:$M$205,9,FALSE)</f>
        <v>0</v>
      </c>
      <c r="S17" s="25">
        <f>VLOOKUP($O17,InfoFrom2018Spreadsheet!$A$2:$M$205,10,FALSE)</f>
        <v>0</v>
      </c>
      <c r="T17" s="25">
        <f>VLOOKUP($O17,InfoFrom2018Spreadsheet!$A$2:$M$205,11,FALSE)</f>
        <v>0</v>
      </c>
      <c r="U17" s="25" t="str">
        <f>VLOOKUP($O17,InfoFrom2018Spreadsheet!$A$2:$M$205,12,FALSE)</f>
        <v>Stocked</v>
      </c>
      <c r="V17" s="25">
        <f>VLOOKUP($O17,InfoFrom2018Spreadsheet!$A$2:$M$205,13,FALSE)</f>
        <v>0</v>
      </c>
    </row>
    <row r="18" spans="1:22" x14ac:dyDescent="0.25">
      <c r="A18" s="25">
        <v>262900</v>
      </c>
      <c r="B18" s="46" t="s">
        <v>184</v>
      </c>
      <c r="D18" s="45">
        <v>40</v>
      </c>
      <c r="E18" s="26">
        <v>21.32</v>
      </c>
      <c r="F18" s="26">
        <v>16</v>
      </c>
      <c r="G18" s="26">
        <v>35</v>
      </c>
      <c r="H18" s="26">
        <v>74</v>
      </c>
      <c r="I18" s="27">
        <f t="shared" si="0"/>
        <v>12.192</v>
      </c>
      <c r="J18" s="27">
        <f t="shared" si="1"/>
        <v>8.6279907999999992</v>
      </c>
      <c r="K18" s="27">
        <f t="shared" si="2"/>
        <v>12.920050240315197</v>
      </c>
      <c r="L18" s="34" t="str">
        <f t="shared" si="3"/>
        <v>Deep</v>
      </c>
      <c r="M18" s="25" t="s">
        <v>364</v>
      </c>
      <c r="O18" s="33">
        <v>262900</v>
      </c>
      <c r="P18" s="33" t="s">
        <v>210</v>
      </c>
      <c r="Q18" s="25" t="str">
        <f>VLOOKUP($O18,InfoFrom2018Spreadsheet!$A$2:$M$205,8,FALSE)</f>
        <v>Complex - Two Story</v>
      </c>
      <c r="R18" s="25" t="str">
        <f>VLOOKUP($O18,InfoFrom2018Spreadsheet!$A$2:$M$205,9,FALSE)</f>
        <v>Present</v>
      </c>
      <c r="S18" s="25">
        <f>VLOOKUP($O18,InfoFrom2018Spreadsheet!$A$2:$M$205,10,FALSE)</f>
        <v>0</v>
      </c>
      <c r="T18" s="25">
        <f>VLOOKUP($O18,InfoFrom2018Spreadsheet!$A$2:$M$205,11,FALSE)</f>
        <v>0</v>
      </c>
      <c r="U18" s="25" t="str">
        <f>VLOOKUP($O18,InfoFrom2018Spreadsheet!$A$2:$M$205,12,FALSE)</f>
        <v>Present</v>
      </c>
      <c r="V18" s="25">
        <f>VLOOKUP($O18,InfoFrom2018Spreadsheet!$A$2:$M$205,13,FALSE)</f>
        <v>0</v>
      </c>
    </row>
    <row r="19" spans="1:22" ht="30" x14ac:dyDescent="0.25">
      <c r="A19" s="25">
        <v>265200</v>
      </c>
      <c r="B19" s="46" t="s">
        <v>183</v>
      </c>
      <c r="D19" s="45">
        <v>55</v>
      </c>
      <c r="E19" s="26">
        <v>9</v>
      </c>
      <c r="F19" s="26">
        <v>19</v>
      </c>
      <c r="G19" s="26">
        <v>41</v>
      </c>
      <c r="H19" s="26">
        <v>88</v>
      </c>
      <c r="I19" s="27">
        <f t="shared" si="0"/>
        <v>16.763999999999999</v>
      </c>
      <c r="J19" s="27">
        <f t="shared" si="1"/>
        <v>3.6422099999999999</v>
      </c>
      <c r="K19" s="27">
        <f t="shared" si="2"/>
        <v>29.684787119968259</v>
      </c>
      <c r="L19" s="34" t="str">
        <f t="shared" si="3"/>
        <v>Deep</v>
      </c>
      <c r="M19" s="25" t="s">
        <v>364</v>
      </c>
      <c r="O19" s="33">
        <v>265200</v>
      </c>
      <c r="P19" s="33" t="s">
        <v>240</v>
      </c>
      <c r="Q19" s="25" t="str">
        <f>VLOOKUP($O19,InfoFrom2018Spreadsheet!$A$2:$M$205,8,FALSE)</f>
        <v>Complex - Two Story</v>
      </c>
      <c r="R19" s="25" t="str">
        <f>VLOOKUP($O19,InfoFrom2018Spreadsheet!$A$2:$M$205,9,FALSE)</f>
        <v>Present</v>
      </c>
      <c r="S19" s="25">
        <f>VLOOKUP($O19,InfoFrom2018Spreadsheet!$A$2:$M$205,10,FALSE)</f>
        <v>0</v>
      </c>
      <c r="T19" s="25">
        <f>VLOOKUP($O19,InfoFrom2018Spreadsheet!$A$2:$M$205,11,FALSE)</f>
        <v>0</v>
      </c>
      <c r="U19" s="25" t="str">
        <f>VLOOKUP($O19,InfoFrom2018Spreadsheet!$A$2:$M$205,12,FALSE)</f>
        <v>Present</v>
      </c>
      <c r="V19" s="25">
        <f>VLOOKUP($O19,InfoFrom2018Spreadsheet!$A$2:$M$205,13,FALSE)</f>
        <v>0</v>
      </c>
    </row>
    <row r="20" spans="1:22" x14ac:dyDescent="0.25">
      <c r="A20" s="25">
        <v>2299900</v>
      </c>
      <c r="B20" s="46" t="s">
        <v>57</v>
      </c>
      <c r="D20" s="45">
        <v>82</v>
      </c>
      <c r="E20" s="26">
        <v>213.8</v>
      </c>
      <c r="F20" s="26">
        <v>25</v>
      </c>
      <c r="G20" s="26">
        <v>41</v>
      </c>
      <c r="H20" s="26">
        <v>66</v>
      </c>
      <c r="I20" s="27">
        <f t="shared" si="0"/>
        <v>24.993600000000001</v>
      </c>
      <c r="J20" s="27">
        <f t="shared" si="1"/>
        <v>86.522722000000002</v>
      </c>
      <c r="K20" s="27">
        <f t="shared" si="2"/>
        <v>12.850762605369429</v>
      </c>
      <c r="L20" s="34" t="str">
        <f t="shared" si="3"/>
        <v>Deep</v>
      </c>
      <c r="M20" s="25" t="s">
        <v>364</v>
      </c>
      <c r="O20" s="33">
        <v>2299900</v>
      </c>
      <c r="P20" s="33" t="s">
        <v>57</v>
      </c>
      <c r="Q20" s="25" t="str">
        <f>VLOOKUP($O20,InfoFrom2018Spreadsheet!$A$2:$M$205,8,FALSE)</f>
        <v>Complex - Two Story</v>
      </c>
      <c r="R20" s="25" t="str">
        <f>VLOOKUP($O20,InfoFrom2018Spreadsheet!$A$2:$M$205,9,FALSE)</f>
        <v>Present</v>
      </c>
      <c r="S20" s="25">
        <f>VLOOKUP($O20,InfoFrom2018Spreadsheet!$A$2:$M$205,10,FALSE)</f>
        <v>0</v>
      </c>
      <c r="T20" s="25">
        <f>VLOOKUP($O20,InfoFrom2018Spreadsheet!$A$2:$M$205,11,FALSE)</f>
        <v>0</v>
      </c>
      <c r="U20" s="25">
        <f>VLOOKUP($O20,InfoFrom2018Spreadsheet!$A$2:$M$205,12,FALSE)</f>
        <v>0</v>
      </c>
      <c r="V20" s="25">
        <f>VLOOKUP($O20,InfoFrom2018Spreadsheet!$A$2:$M$205,13,FALSE)</f>
        <v>0</v>
      </c>
    </row>
    <row r="21" spans="1:22" ht="30" x14ac:dyDescent="0.25">
      <c r="A21" s="25">
        <v>2327500</v>
      </c>
      <c r="B21" s="46" t="s">
        <v>138</v>
      </c>
      <c r="D21" s="45">
        <v>53</v>
      </c>
      <c r="E21" s="26">
        <v>654.91999999999996</v>
      </c>
      <c r="F21" s="26">
        <v>29</v>
      </c>
      <c r="G21" s="26">
        <v>43</v>
      </c>
      <c r="H21" s="26">
        <v>66</v>
      </c>
      <c r="I21" s="27">
        <f t="shared" si="0"/>
        <v>16.154400000000003</v>
      </c>
      <c r="J21" s="27">
        <f t="shared" si="1"/>
        <v>265.03957479999997</v>
      </c>
      <c r="K21" s="27">
        <f t="shared" si="2"/>
        <v>6.6249861508959889</v>
      </c>
      <c r="L21" s="34" t="str">
        <f t="shared" si="3"/>
        <v>Deep</v>
      </c>
      <c r="M21" s="25" t="s">
        <v>364</v>
      </c>
      <c r="O21" s="33">
        <v>2327500</v>
      </c>
      <c r="P21" s="33" t="s">
        <v>138</v>
      </c>
      <c r="Q21" s="25" t="str">
        <f>VLOOKUP($O21,InfoFrom2018Spreadsheet!$A$2:$M$205,8,FALSE)</f>
        <v>Complex - Two Story</v>
      </c>
      <c r="R21" s="25" t="str">
        <f>VLOOKUP($O21,InfoFrom2018Spreadsheet!$A$2:$M$205,9,FALSE)</f>
        <v>Present</v>
      </c>
      <c r="S21" s="25" t="str">
        <f>VLOOKUP($O21,InfoFrom2018Spreadsheet!$A$2:$M$205,10,FALSE)</f>
        <v>Transient</v>
      </c>
      <c r="T21" s="25">
        <f>VLOOKUP($O21,InfoFrom2018Spreadsheet!$A$2:$M$205,11,FALSE)</f>
        <v>0</v>
      </c>
      <c r="U21" s="25">
        <f>VLOOKUP($O21,InfoFrom2018Spreadsheet!$A$2:$M$205,12,FALSE)</f>
        <v>0</v>
      </c>
      <c r="V21" s="25">
        <f>VLOOKUP($O21,InfoFrom2018Spreadsheet!$A$2:$M$205,13,FALSE)</f>
        <v>0</v>
      </c>
    </row>
    <row r="22" spans="1:22" ht="30" x14ac:dyDescent="0.25">
      <c r="A22" s="25">
        <v>1610600</v>
      </c>
      <c r="B22" s="46" t="s">
        <v>84</v>
      </c>
      <c r="D22" s="45">
        <v>34</v>
      </c>
      <c r="E22" s="26">
        <v>336.42</v>
      </c>
      <c r="F22" s="26">
        <v>31</v>
      </c>
      <c r="G22" s="26">
        <v>51</v>
      </c>
      <c r="H22" s="26">
        <v>84</v>
      </c>
      <c r="I22" s="27">
        <f t="shared" si="0"/>
        <v>10.363200000000001</v>
      </c>
      <c r="J22" s="27">
        <f t="shared" si="1"/>
        <v>136.14580979999999</v>
      </c>
      <c r="K22" s="27">
        <f t="shared" si="2"/>
        <v>4.8093624266497708</v>
      </c>
      <c r="L22" s="34" t="str">
        <f t="shared" si="3"/>
        <v>Deep</v>
      </c>
      <c r="M22" s="25" t="s">
        <v>299</v>
      </c>
      <c r="N22" s="25" t="s">
        <v>377</v>
      </c>
      <c r="O22" s="33">
        <v>1610600</v>
      </c>
      <c r="P22" s="33" t="s">
        <v>84</v>
      </c>
      <c r="Q22" s="25" t="str">
        <f>VLOOKUP($O22,InfoFrom2018Spreadsheet!$A$2:$M$205,8,FALSE)</f>
        <v>Complex - Two Story</v>
      </c>
      <c r="R22" s="25" t="str">
        <f>VLOOKUP($O22,InfoFrom2018Spreadsheet!$A$2:$M$205,9,FALSE)</f>
        <v>Transient</v>
      </c>
      <c r="S22" s="25">
        <f>VLOOKUP($O22,InfoFrom2018Spreadsheet!$A$2:$M$205,10,FALSE)</f>
        <v>0</v>
      </c>
      <c r="T22" s="25">
        <f>VLOOKUP($O22,InfoFrom2018Spreadsheet!$A$2:$M$205,11,FALSE)</f>
        <v>0</v>
      </c>
      <c r="U22" s="25">
        <f>VLOOKUP($O22,InfoFrom2018Spreadsheet!$A$2:$M$205,12,FALSE)</f>
        <v>0</v>
      </c>
      <c r="V22" s="25">
        <f>VLOOKUP($O22,InfoFrom2018Spreadsheet!$A$2:$M$205,13,FALSE)</f>
        <v>0</v>
      </c>
    </row>
    <row r="23" spans="1:22" ht="75" x14ac:dyDescent="0.25">
      <c r="A23" s="25">
        <v>352400</v>
      </c>
      <c r="B23" s="46" t="s">
        <v>64</v>
      </c>
      <c r="D23" s="45">
        <v>30</v>
      </c>
      <c r="E23" s="26">
        <v>56.54</v>
      </c>
      <c r="F23" s="26">
        <v>29</v>
      </c>
      <c r="G23" s="26">
        <v>59</v>
      </c>
      <c r="H23" s="26">
        <v>120</v>
      </c>
      <c r="I23" s="27">
        <f t="shared" si="0"/>
        <v>9.1440000000000001</v>
      </c>
      <c r="J23" s="27">
        <f t="shared" si="1"/>
        <v>22.881172599999999</v>
      </c>
      <c r="K23" s="27">
        <f t="shared" si="2"/>
        <v>6.6525520503404589</v>
      </c>
      <c r="L23" s="34" t="str">
        <f t="shared" si="3"/>
        <v>Deep</v>
      </c>
      <c r="M23" s="25" t="s">
        <v>299</v>
      </c>
      <c r="N23" s="35" t="s">
        <v>384</v>
      </c>
      <c r="O23" s="40">
        <v>352400</v>
      </c>
      <c r="P23" s="40" t="s">
        <v>64</v>
      </c>
      <c r="Q23" s="25" t="str">
        <f>VLOOKUP($O23,InfoFrom2018Spreadsheet!$A$2:$M$205,8,FALSE)</f>
        <v>Simple - Two Story</v>
      </c>
      <c r="R23" s="25">
        <f>VLOOKUP($O23,InfoFrom2018Spreadsheet!$A$2:$M$205,9,FALSE)</f>
        <v>0</v>
      </c>
      <c r="S23" s="25">
        <f>VLOOKUP($O23,InfoFrom2018Spreadsheet!$A$2:$M$205,10,FALSE)</f>
        <v>0</v>
      </c>
      <c r="T23" s="25">
        <f>VLOOKUP($O23,InfoFrom2018Spreadsheet!$A$2:$M$205,11,FALSE)</f>
        <v>0</v>
      </c>
      <c r="U23" s="25" t="str">
        <f>VLOOKUP($O23,InfoFrom2018Spreadsheet!$A$2:$M$205,12,FALSE)</f>
        <v>Present</v>
      </c>
      <c r="V23" s="25">
        <f>VLOOKUP($O23,InfoFrom2018Spreadsheet!$A$2:$M$205,13,FALSE)</f>
        <v>0</v>
      </c>
    </row>
    <row r="24" spans="1:22" ht="45" x14ac:dyDescent="0.25">
      <c r="A24" s="25">
        <v>261200</v>
      </c>
      <c r="B24" s="46" t="s">
        <v>39</v>
      </c>
      <c r="D24" s="45">
        <v>76</v>
      </c>
      <c r="E24" s="26">
        <v>112.29</v>
      </c>
      <c r="F24" s="26">
        <v>39</v>
      </c>
      <c r="G24" s="26">
        <v>71</v>
      </c>
      <c r="H24" s="26">
        <v>130</v>
      </c>
      <c r="I24" s="27">
        <f t="shared" si="0"/>
        <v>23.1648</v>
      </c>
      <c r="J24" s="27">
        <f t="shared" si="1"/>
        <v>45.442640099999998</v>
      </c>
      <c r="K24" s="27">
        <f t="shared" si="2"/>
        <v>13.915720760724062</v>
      </c>
      <c r="L24" s="34" t="str">
        <f t="shared" si="3"/>
        <v>Deep</v>
      </c>
      <c r="M24" s="25" t="s">
        <v>364</v>
      </c>
      <c r="O24" s="33">
        <v>261200</v>
      </c>
      <c r="P24" s="33" t="s">
        <v>276</v>
      </c>
      <c r="Q24" s="25" t="str">
        <f>VLOOKUP($O24,InfoFrom2018Spreadsheet!$A$2:$M$205,8,FALSE)</f>
        <v>Complex - Two Story</v>
      </c>
      <c r="R24" s="25" t="str">
        <f>VLOOKUP($O24,InfoFrom2018Spreadsheet!$A$2:$M$205,9,FALSE)</f>
        <v>Present</v>
      </c>
      <c r="S24" s="25">
        <f>VLOOKUP($O24,InfoFrom2018Spreadsheet!$A$2:$M$205,10,FALSE)</f>
        <v>0</v>
      </c>
      <c r="T24" s="25">
        <f>VLOOKUP($O24,InfoFrom2018Spreadsheet!$A$2:$M$205,11,FALSE)</f>
        <v>0</v>
      </c>
      <c r="U24" s="25" t="str">
        <f>VLOOKUP($O24,InfoFrom2018Spreadsheet!$A$2:$M$205,12,FALSE)</f>
        <v>Present</v>
      </c>
      <c r="V24" s="25">
        <f>VLOOKUP($O24,InfoFrom2018Spreadsheet!$A$2:$M$205,13,FALSE)</f>
        <v>0</v>
      </c>
    </row>
    <row r="25" spans="1:22" x14ac:dyDescent="0.25">
      <c r="A25" s="25">
        <v>2112800</v>
      </c>
      <c r="B25" s="46" t="s">
        <v>156</v>
      </c>
      <c r="D25" s="45">
        <v>49</v>
      </c>
      <c r="E25" s="26">
        <v>325.38</v>
      </c>
      <c r="F25" s="26">
        <v>43</v>
      </c>
      <c r="G25" s="26">
        <v>72</v>
      </c>
      <c r="H25" s="26">
        <v>120</v>
      </c>
      <c r="I25" s="27">
        <f t="shared" si="0"/>
        <v>14.9352</v>
      </c>
      <c r="J25" s="27">
        <f t="shared" si="1"/>
        <v>131.67803219999999</v>
      </c>
      <c r="K25" s="27">
        <f t="shared" si="2"/>
        <v>6.9993426346317937</v>
      </c>
      <c r="L25" s="34" t="str">
        <f t="shared" si="3"/>
        <v>Deep</v>
      </c>
      <c r="M25" s="25" t="s">
        <v>364</v>
      </c>
      <c r="O25" s="39">
        <v>2112800</v>
      </c>
      <c r="P25" s="39" t="s">
        <v>156</v>
      </c>
      <c r="Q25" s="25" t="str">
        <f>VLOOKUP($O25,InfoFrom2018Spreadsheet!$A$2:$M$205,8,FALSE)</f>
        <v>Complex - Two Story</v>
      </c>
      <c r="R25" s="25" t="str">
        <f>VLOOKUP($O25,InfoFrom2018Spreadsheet!$A$2:$M$205,9,FALSE)</f>
        <v>Present</v>
      </c>
      <c r="S25" s="25">
        <f>VLOOKUP($O25,InfoFrom2018Spreadsheet!$A$2:$M$205,10,FALSE)</f>
        <v>0</v>
      </c>
      <c r="T25" s="25">
        <f>VLOOKUP($O25,InfoFrom2018Spreadsheet!$A$2:$M$205,11,FALSE)</f>
        <v>0</v>
      </c>
      <c r="U25" s="25">
        <f>VLOOKUP($O25,InfoFrom2018Spreadsheet!$A$2:$M$205,12,FALSE)</f>
        <v>0</v>
      </c>
      <c r="V25" s="25">
        <f>VLOOKUP($O25,InfoFrom2018Spreadsheet!$A$2:$M$205,13,FALSE)</f>
        <v>0</v>
      </c>
    </row>
    <row r="26" spans="1:22" ht="75" x14ac:dyDescent="0.25">
      <c r="A26" s="25">
        <v>533800</v>
      </c>
      <c r="B26" s="46" t="s">
        <v>47</v>
      </c>
      <c r="C26" s="47" t="s">
        <v>335</v>
      </c>
      <c r="D26" s="45">
        <v>32</v>
      </c>
      <c r="E26" s="26">
        <v>21.09</v>
      </c>
      <c r="F26" s="26">
        <v>30</v>
      </c>
      <c r="G26" s="26">
        <v>73</v>
      </c>
      <c r="H26" s="26">
        <v>180</v>
      </c>
      <c r="I26" s="27">
        <f t="shared" si="0"/>
        <v>9.7536000000000005</v>
      </c>
      <c r="J26" s="27">
        <f t="shared" si="1"/>
        <v>8.5349120999999997</v>
      </c>
      <c r="K26" s="27">
        <f t="shared" si="2"/>
        <v>10.366849033738324</v>
      </c>
      <c r="L26" s="34" t="str">
        <f t="shared" si="3"/>
        <v>Deep</v>
      </c>
      <c r="M26" s="25" t="s">
        <v>298</v>
      </c>
      <c r="N26" s="35" t="s">
        <v>417</v>
      </c>
      <c r="O26" s="33">
        <v>533800</v>
      </c>
      <c r="P26" s="33" t="s">
        <v>47</v>
      </c>
      <c r="Q26" s="25" t="str">
        <f>VLOOKUP($O26,InfoFrom2018Spreadsheet!$A$2:$M$205,8,FALSE)</f>
        <v>Simple - Two Story</v>
      </c>
      <c r="R26" s="25">
        <f>VLOOKUP($O26,InfoFrom2018Spreadsheet!$A$2:$M$205,9,FALSE)</f>
        <v>0</v>
      </c>
      <c r="S26" s="25">
        <f>VLOOKUP($O26,InfoFrom2018Spreadsheet!$A$2:$M$205,10,FALSE)</f>
        <v>0</v>
      </c>
      <c r="T26" s="25">
        <f>VLOOKUP($O26,InfoFrom2018Spreadsheet!$A$2:$M$205,11,FALSE)</f>
        <v>0</v>
      </c>
      <c r="U26" s="32" t="s">
        <v>355</v>
      </c>
      <c r="V26" s="25">
        <f>VLOOKUP($O26,InfoFrom2018Spreadsheet!$A$2:$M$205,13,FALSE)</f>
        <v>0</v>
      </c>
    </row>
    <row r="27" spans="1:22" ht="30" x14ac:dyDescent="0.25">
      <c r="A27" s="25">
        <v>2334400</v>
      </c>
      <c r="B27" s="46" t="s">
        <v>123</v>
      </c>
      <c r="D27" s="45">
        <v>35</v>
      </c>
      <c r="E27" s="26">
        <v>865.23</v>
      </c>
      <c r="F27" s="26">
        <v>50</v>
      </c>
      <c r="G27" s="26">
        <v>82</v>
      </c>
      <c r="H27" s="26">
        <v>130</v>
      </c>
      <c r="I27" s="27">
        <f t="shared" si="0"/>
        <v>10.668000000000001</v>
      </c>
      <c r="J27" s="27">
        <f t="shared" si="1"/>
        <v>350.14992869999998</v>
      </c>
      <c r="K27" s="27">
        <f t="shared" si="2"/>
        <v>4.1536732670982035</v>
      </c>
      <c r="L27" s="34" t="str">
        <f t="shared" si="3"/>
        <v>Deep</v>
      </c>
      <c r="M27" s="25" t="s">
        <v>364</v>
      </c>
      <c r="O27" s="33">
        <v>2334400</v>
      </c>
      <c r="P27" s="33" t="s">
        <v>123</v>
      </c>
      <c r="Q27" s="25" t="str">
        <f>VLOOKUP($O27,InfoFrom2018Spreadsheet!$A$2:$M$205,8,FALSE)</f>
        <v>Complex - Two Story</v>
      </c>
      <c r="R27" s="25" t="str">
        <f>VLOOKUP($O27,InfoFrom2018Spreadsheet!$A$2:$M$205,9,FALSE)</f>
        <v>Present</v>
      </c>
      <c r="S27" s="25" t="str">
        <f>VLOOKUP($O27,InfoFrom2018Spreadsheet!$A$2:$M$205,10,FALSE)</f>
        <v>Transient</v>
      </c>
      <c r="T27" s="25">
        <f>VLOOKUP($O27,InfoFrom2018Spreadsheet!$A$2:$M$205,11,FALSE)</f>
        <v>0</v>
      </c>
      <c r="U27" s="25">
        <f>VLOOKUP($O27,InfoFrom2018Spreadsheet!$A$2:$M$205,12,FALSE)</f>
        <v>0</v>
      </c>
      <c r="V27" s="25">
        <f>VLOOKUP($O27,InfoFrom2018Spreadsheet!$A$2:$M$205,13,FALSE)</f>
        <v>0</v>
      </c>
    </row>
    <row r="28" spans="1:22" x14ac:dyDescent="0.25">
      <c r="A28" s="25">
        <v>1611700</v>
      </c>
      <c r="B28" s="46" t="s">
        <v>86</v>
      </c>
      <c r="D28" s="45">
        <v>45</v>
      </c>
      <c r="E28" s="26">
        <v>395.86</v>
      </c>
      <c r="F28" s="26">
        <v>54</v>
      </c>
      <c r="G28" s="26">
        <v>90</v>
      </c>
      <c r="H28" s="26">
        <v>150</v>
      </c>
      <c r="I28" s="27">
        <f t="shared" si="0"/>
        <v>13.716000000000001</v>
      </c>
      <c r="J28" s="27">
        <f t="shared" si="1"/>
        <v>160.2005834</v>
      </c>
      <c r="K28" s="27">
        <f t="shared" si="2"/>
        <v>6.1759975323627829</v>
      </c>
      <c r="L28" s="34" t="str">
        <f t="shared" si="3"/>
        <v>Deep</v>
      </c>
      <c r="M28" s="25" t="s">
        <v>364</v>
      </c>
      <c r="O28" s="33">
        <v>1611700</v>
      </c>
      <c r="P28" s="33" t="s">
        <v>86</v>
      </c>
      <c r="Q28" s="25" t="str">
        <f>VLOOKUP($O28,InfoFrom2018Spreadsheet!$A$2:$M$205,8,FALSE)</f>
        <v>Complex - Two Story</v>
      </c>
      <c r="R28" s="25" t="str">
        <f>VLOOKUP($O28,InfoFrom2018Spreadsheet!$A$2:$M$205,9,FALSE)</f>
        <v>Present</v>
      </c>
      <c r="S28" s="25">
        <f>VLOOKUP($O28,InfoFrom2018Spreadsheet!$A$2:$M$205,10,FALSE)</f>
        <v>0</v>
      </c>
      <c r="T28" s="25">
        <f>VLOOKUP($O28,InfoFrom2018Spreadsheet!$A$2:$M$205,11,FALSE)</f>
        <v>0</v>
      </c>
      <c r="U28" s="25">
        <f>VLOOKUP($O28,InfoFrom2018Spreadsheet!$A$2:$M$205,12,FALSE)</f>
        <v>0</v>
      </c>
      <c r="V28" s="25">
        <f>VLOOKUP($O28,InfoFrom2018Spreadsheet!$A$2:$M$205,13,FALSE)</f>
        <v>0</v>
      </c>
    </row>
    <row r="29" spans="1:22" x14ac:dyDescent="0.25">
      <c r="A29" s="25">
        <v>2329400</v>
      </c>
      <c r="B29" s="46" t="s">
        <v>129</v>
      </c>
      <c r="D29" s="45">
        <v>61</v>
      </c>
      <c r="E29" s="26">
        <v>495.82</v>
      </c>
      <c r="F29" s="26">
        <v>58</v>
      </c>
      <c r="G29" s="26">
        <v>96</v>
      </c>
      <c r="H29" s="26">
        <v>160</v>
      </c>
      <c r="I29" s="27">
        <f t="shared" si="0"/>
        <v>18.5928</v>
      </c>
      <c r="J29" s="27">
        <f t="shared" si="1"/>
        <v>200.6533958</v>
      </c>
      <c r="K29" s="27">
        <f t="shared" si="2"/>
        <v>8.0318043817761389</v>
      </c>
      <c r="L29" s="34" t="str">
        <f t="shared" si="3"/>
        <v>Deep</v>
      </c>
      <c r="M29" s="25" t="s">
        <v>364</v>
      </c>
      <c r="O29" s="33">
        <v>2329400</v>
      </c>
      <c r="P29" s="33" t="s">
        <v>129</v>
      </c>
      <c r="Q29" s="25" t="str">
        <f>VLOOKUP($O29,InfoFrom2018Spreadsheet!$A$2:$M$205,8,FALSE)</f>
        <v>Complex - Two Story</v>
      </c>
      <c r="R29" s="25" t="str">
        <f>VLOOKUP($O29,InfoFrom2018Spreadsheet!$A$2:$M$205,9,FALSE)</f>
        <v>Present</v>
      </c>
      <c r="S29" s="25" t="str">
        <f>VLOOKUP($O29,InfoFrom2018Spreadsheet!$A$2:$M$205,10,FALSE)</f>
        <v>Present</v>
      </c>
      <c r="T29" s="25">
        <f>VLOOKUP($O29,InfoFrom2018Spreadsheet!$A$2:$M$205,11,FALSE)</f>
        <v>0</v>
      </c>
      <c r="U29" s="25">
        <f>VLOOKUP($O29,InfoFrom2018Spreadsheet!$A$2:$M$205,12,FALSE)</f>
        <v>0</v>
      </c>
      <c r="V29" s="25">
        <f>VLOOKUP($O29,InfoFrom2018Spreadsheet!$A$2:$M$205,13,FALSE)</f>
        <v>0</v>
      </c>
    </row>
    <row r="30" spans="1:22" ht="30" x14ac:dyDescent="0.25">
      <c r="A30" s="25">
        <v>827100</v>
      </c>
      <c r="B30" s="46" t="s">
        <v>171</v>
      </c>
      <c r="D30" s="45">
        <v>61</v>
      </c>
      <c r="E30" s="26">
        <v>276.85000000000002</v>
      </c>
      <c r="F30" s="26">
        <v>53</v>
      </c>
      <c r="G30" s="26">
        <v>100</v>
      </c>
      <c r="H30" s="26">
        <v>210</v>
      </c>
      <c r="I30" s="27">
        <f t="shared" si="0"/>
        <v>18.5928</v>
      </c>
      <c r="J30" s="27">
        <f t="shared" si="1"/>
        <v>112.03842650000001</v>
      </c>
      <c r="K30" s="27">
        <f t="shared" si="2"/>
        <v>9.0236643765828415</v>
      </c>
      <c r="L30" s="34" t="str">
        <f t="shared" si="3"/>
        <v>Deep</v>
      </c>
      <c r="M30" s="25" t="s">
        <v>299</v>
      </c>
      <c r="N30" s="25" t="s">
        <v>410</v>
      </c>
      <c r="O30" s="33">
        <v>827100</v>
      </c>
      <c r="P30" s="33" t="s">
        <v>250</v>
      </c>
      <c r="Q30" s="25" t="str">
        <f>VLOOKUP($O30,InfoFrom2018Spreadsheet!$A$2:$M$205,8,FALSE)</f>
        <v>Complex - Two Story</v>
      </c>
      <c r="R30" s="32" t="s">
        <v>315</v>
      </c>
      <c r="S30" s="25">
        <f>VLOOKUP($O30,InfoFrom2018Spreadsheet!$A$2:$M$205,10,FALSE)</f>
        <v>0</v>
      </c>
      <c r="T30" s="25">
        <f>VLOOKUP($O30,InfoFrom2018Spreadsheet!$A$2:$M$205,11,FALSE)</f>
        <v>0</v>
      </c>
      <c r="U30" s="25" t="str">
        <f>VLOOKUP($O30,InfoFrom2018Spreadsheet!$A$2:$M$205,12,FALSE)</f>
        <v>Transient</v>
      </c>
      <c r="V30" s="25">
        <f>VLOOKUP($O30,InfoFrom2018Spreadsheet!$A$2:$M$205,13,FALSE)</f>
        <v>0</v>
      </c>
    </row>
    <row r="31" spans="1:22" ht="30" x14ac:dyDescent="0.25">
      <c r="A31" s="25">
        <v>2742100</v>
      </c>
      <c r="B31" s="46" t="s">
        <v>17</v>
      </c>
      <c r="D31" s="45">
        <v>66</v>
      </c>
      <c r="E31" s="26">
        <v>879.72</v>
      </c>
      <c r="F31" s="26">
        <v>69</v>
      </c>
      <c r="G31" s="26">
        <v>110</v>
      </c>
      <c r="H31" s="26">
        <v>190</v>
      </c>
      <c r="I31" s="27">
        <f t="shared" si="0"/>
        <v>20.116800000000001</v>
      </c>
      <c r="J31" s="27">
        <f t="shared" si="1"/>
        <v>356.01388680000002</v>
      </c>
      <c r="K31" s="27">
        <f t="shared" si="2"/>
        <v>7.8452123747407745</v>
      </c>
      <c r="L31" s="34" t="str">
        <f t="shared" si="3"/>
        <v>Deep</v>
      </c>
      <c r="M31" s="25" t="s">
        <v>364</v>
      </c>
      <c r="O31" s="33">
        <v>2742100</v>
      </c>
      <c r="P31" s="33" t="s">
        <v>264</v>
      </c>
      <c r="Q31" s="25" t="str">
        <f>VLOOKUP($O31,InfoFrom2018Spreadsheet!$A$2:$M$205,8,FALSE)</f>
        <v>Complex - Two Story</v>
      </c>
      <c r="R31" s="25" t="str">
        <f>VLOOKUP($O31,InfoFrom2018Spreadsheet!$A$2:$M$205,9,FALSE)</f>
        <v>Present</v>
      </c>
      <c r="S31" s="25">
        <f>VLOOKUP($O31,InfoFrom2018Spreadsheet!$A$2:$M$205,10,FALSE)</f>
        <v>0</v>
      </c>
      <c r="T31" s="25">
        <f>VLOOKUP($O31,InfoFrom2018Spreadsheet!$A$2:$M$205,11,FALSE)</f>
        <v>0</v>
      </c>
      <c r="U31" s="25">
        <f>VLOOKUP($O31,InfoFrom2018Spreadsheet!$A$2:$M$205,12,FALSE)</f>
        <v>0</v>
      </c>
      <c r="V31" s="25">
        <f>VLOOKUP($O31,InfoFrom2018Spreadsheet!$A$2:$M$205,13,FALSE)</f>
        <v>0</v>
      </c>
    </row>
    <row r="32" spans="1:22" x14ac:dyDescent="0.25">
      <c r="A32" s="25">
        <v>848800</v>
      </c>
      <c r="B32" s="46" t="s">
        <v>166</v>
      </c>
      <c r="D32" s="45">
        <v>45</v>
      </c>
      <c r="E32" s="26">
        <v>1153.72</v>
      </c>
      <c r="F32" s="26">
        <v>70</v>
      </c>
      <c r="G32" s="26">
        <v>120</v>
      </c>
      <c r="H32" s="26">
        <v>190</v>
      </c>
      <c r="I32" s="27">
        <f t="shared" si="0"/>
        <v>13.716000000000001</v>
      </c>
      <c r="J32" s="27">
        <f t="shared" si="1"/>
        <v>466.89894679999998</v>
      </c>
      <c r="K32" s="27">
        <f t="shared" si="2"/>
        <v>5.1011101505175338</v>
      </c>
      <c r="L32" s="34" t="str">
        <f t="shared" si="3"/>
        <v>Deep</v>
      </c>
      <c r="M32" s="25" t="s">
        <v>364</v>
      </c>
      <c r="O32" s="33">
        <v>848800</v>
      </c>
      <c r="P32" s="33" t="s">
        <v>166</v>
      </c>
      <c r="Q32" s="25" t="str">
        <f>VLOOKUP($O32,InfoFrom2018Spreadsheet!$A$2:$M$205,8,FALSE)</f>
        <v>Complex - Two Story</v>
      </c>
      <c r="R32" s="25" t="str">
        <f>VLOOKUP($O32,InfoFrom2018Spreadsheet!$A$2:$M$205,9,FALSE)</f>
        <v>Present</v>
      </c>
      <c r="S32" s="25">
        <f>VLOOKUP($O32,InfoFrom2018Spreadsheet!$A$2:$M$205,10,FALSE)</f>
        <v>0</v>
      </c>
      <c r="T32" s="25">
        <f>VLOOKUP($O32,InfoFrom2018Spreadsheet!$A$2:$M$205,11,FALSE)</f>
        <v>0</v>
      </c>
      <c r="U32" s="25">
        <f>VLOOKUP($O32,InfoFrom2018Spreadsheet!$A$2:$M$205,12,FALSE)</f>
        <v>0</v>
      </c>
      <c r="V32" s="25">
        <f>VLOOKUP($O32,InfoFrom2018Spreadsheet!$A$2:$M$205,13,FALSE)</f>
        <v>0</v>
      </c>
    </row>
    <row r="33" spans="1:22" x14ac:dyDescent="0.25">
      <c r="A33" s="25">
        <v>1541100</v>
      </c>
      <c r="B33" s="46" t="s">
        <v>124</v>
      </c>
      <c r="D33" s="45">
        <v>42</v>
      </c>
      <c r="E33" s="26">
        <v>84.73</v>
      </c>
      <c r="F33" s="26">
        <v>51</v>
      </c>
      <c r="G33" s="26">
        <v>120</v>
      </c>
      <c r="H33" s="26">
        <v>270</v>
      </c>
      <c r="I33" s="27">
        <f t="shared" si="0"/>
        <v>12.801600000000001</v>
      </c>
      <c r="J33" s="27">
        <f t="shared" si="1"/>
        <v>34.289383700000002</v>
      </c>
      <c r="K33" s="27">
        <f t="shared" si="2"/>
        <v>8.2737972931880481</v>
      </c>
      <c r="L33" s="34" t="str">
        <f t="shared" si="3"/>
        <v>Deep</v>
      </c>
      <c r="M33" s="25" t="s">
        <v>364</v>
      </c>
      <c r="O33" s="33">
        <v>1541100</v>
      </c>
      <c r="P33" s="37" t="s">
        <v>124</v>
      </c>
      <c r="Q33" s="25" t="str">
        <f>VLOOKUP($O33,InfoFrom2018Spreadsheet!$A$2:$M$205,8,FALSE)</f>
        <v>Simple - Two Story</v>
      </c>
      <c r="R33" s="25" t="str">
        <f>VLOOKUP($O33,InfoFrom2018Spreadsheet!$A$2:$M$205,9,FALSE)</f>
        <v>Present</v>
      </c>
      <c r="S33" s="25">
        <f>VLOOKUP($O33,InfoFrom2018Spreadsheet!$A$2:$M$205,10,FALSE)</f>
        <v>0</v>
      </c>
      <c r="T33" s="25">
        <f>VLOOKUP($O33,InfoFrom2018Spreadsheet!$A$2:$M$205,11,FALSE)</f>
        <v>0</v>
      </c>
      <c r="U33" s="25">
        <f>VLOOKUP($O33,InfoFrom2018Spreadsheet!$A$2:$M$205,12,FALSE)</f>
        <v>0</v>
      </c>
      <c r="V33" s="25">
        <f>VLOOKUP($O33,InfoFrom2018Spreadsheet!$A$2:$M$205,13,FALSE)</f>
        <v>0</v>
      </c>
    </row>
    <row r="34" spans="1:22" ht="30" x14ac:dyDescent="0.25">
      <c r="A34" s="25">
        <v>2649800</v>
      </c>
      <c r="B34" s="46" t="s">
        <v>35</v>
      </c>
      <c r="D34" s="45">
        <v>35</v>
      </c>
      <c r="E34" s="26">
        <v>521.23</v>
      </c>
      <c r="F34" s="26">
        <v>70</v>
      </c>
      <c r="G34" s="26">
        <v>120</v>
      </c>
      <c r="H34" s="26">
        <v>210</v>
      </c>
      <c r="I34" s="27">
        <f t="shared" si="0"/>
        <v>10.668000000000001</v>
      </c>
      <c r="J34" s="27">
        <f t="shared" si="1"/>
        <v>210.93656870000001</v>
      </c>
      <c r="K34" s="27">
        <f t="shared" si="2"/>
        <v>4.5470350299583613</v>
      </c>
      <c r="L34" s="34" t="str">
        <f t="shared" si="3"/>
        <v>Deep</v>
      </c>
      <c r="M34" s="25" t="s">
        <v>299</v>
      </c>
      <c r="N34" s="35" t="s">
        <v>357</v>
      </c>
      <c r="O34" s="36">
        <v>2649800</v>
      </c>
      <c r="P34" s="37" t="s">
        <v>206</v>
      </c>
      <c r="Q34" s="25" t="str">
        <f>VLOOKUP($O34,InfoFrom2018Spreadsheet!$A$2:$M$205,8,FALSE)</f>
        <v>Complex - Two Story</v>
      </c>
      <c r="R34" s="25" t="str">
        <f>VLOOKUP($O34,InfoFrom2018Spreadsheet!$A$2:$M$205,9,FALSE)</f>
        <v>Present</v>
      </c>
      <c r="S34" s="25">
        <f>VLOOKUP($O34,InfoFrom2018Spreadsheet!$A$2:$M$205,10,FALSE)</f>
        <v>0</v>
      </c>
      <c r="T34" s="25">
        <f>VLOOKUP($O34,InfoFrom2018Spreadsheet!$A$2:$M$205,11,FALSE)</f>
        <v>0</v>
      </c>
      <c r="U34" s="25">
        <f>VLOOKUP($O34,InfoFrom2018Spreadsheet!$A$2:$M$205,12,FALSE)</f>
        <v>0</v>
      </c>
      <c r="V34" s="25">
        <f>VLOOKUP($O34,InfoFrom2018Spreadsheet!$A$2:$M$205,13,FALSE)</f>
        <v>0</v>
      </c>
    </row>
    <row r="35" spans="1:22" ht="30" x14ac:dyDescent="0.25">
      <c r="A35" s="25">
        <v>2741600</v>
      </c>
      <c r="B35" s="46" t="s">
        <v>16</v>
      </c>
      <c r="D35" s="45">
        <v>41</v>
      </c>
      <c r="E35" s="26">
        <v>784.36</v>
      </c>
      <c r="F35" s="26">
        <v>73</v>
      </c>
      <c r="G35" s="26">
        <v>120</v>
      </c>
      <c r="H35" s="26">
        <v>190</v>
      </c>
      <c r="I35" s="27">
        <f t="shared" si="0"/>
        <v>12.4968</v>
      </c>
      <c r="J35" s="27">
        <f t="shared" si="1"/>
        <v>317.42264840000001</v>
      </c>
      <c r="K35" s="27">
        <f t="shared" si="2"/>
        <v>4.955473350596753</v>
      </c>
      <c r="L35" s="34" t="str">
        <f t="shared" si="3"/>
        <v>Deep</v>
      </c>
      <c r="M35" s="25" t="s">
        <v>299</v>
      </c>
      <c r="N35" s="35" t="s">
        <v>389</v>
      </c>
      <c r="O35" s="33">
        <v>2741600</v>
      </c>
      <c r="P35" s="33" t="s">
        <v>211</v>
      </c>
      <c r="Q35" s="25" t="str">
        <f>VLOOKUP($O35,InfoFrom2018Spreadsheet!$A$2:$M$205,8,FALSE)</f>
        <v>Complex - Two Story</v>
      </c>
      <c r="R35" s="25" t="str">
        <f>VLOOKUP($O35,InfoFrom2018Spreadsheet!$A$2:$M$205,9,FALSE)</f>
        <v>Present</v>
      </c>
      <c r="S35" s="25">
        <f>VLOOKUP($O35,InfoFrom2018Spreadsheet!$A$2:$M$205,10,FALSE)</f>
        <v>0</v>
      </c>
      <c r="T35" s="25">
        <f>VLOOKUP($O35,InfoFrom2018Spreadsheet!$A$2:$M$205,11,FALSE)</f>
        <v>0</v>
      </c>
      <c r="U35" s="25">
        <f>VLOOKUP($O35,InfoFrom2018Spreadsheet!$A$2:$M$205,12,FALSE)</f>
        <v>0</v>
      </c>
      <c r="V35" s="25">
        <f>VLOOKUP($O35,InfoFrom2018Spreadsheet!$A$2:$M$205,13,FALSE)</f>
        <v>0</v>
      </c>
    </row>
    <row r="36" spans="1:22" ht="30" x14ac:dyDescent="0.25">
      <c r="A36" s="25">
        <v>1542300</v>
      </c>
      <c r="B36" s="46" t="s">
        <v>81</v>
      </c>
      <c r="D36" s="45">
        <v>44</v>
      </c>
      <c r="E36" s="26">
        <v>699.76</v>
      </c>
      <c r="F36" s="26">
        <v>78</v>
      </c>
      <c r="G36" s="26">
        <v>140</v>
      </c>
      <c r="H36" s="26">
        <v>230</v>
      </c>
      <c r="I36" s="27">
        <f t="shared" si="0"/>
        <v>13.411200000000001</v>
      </c>
      <c r="J36" s="27">
        <f t="shared" si="1"/>
        <v>283.18587439999999</v>
      </c>
      <c r="K36" s="27">
        <f t="shared" si="2"/>
        <v>5.4285527687075943</v>
      </c>
      <c r="L36" s="34" t="str">
        <f t="shared" si="3"/>
        <v>Deep</v>
      </c>
      <c r="M36" s="25" t="s">
        <v>364</v>
      </c>
      <c r="O36" s="33">
        <v>1542300</v>
      </c>
      <c r="P36" s="33" t="s">
        <v>222</v>
      </c>
      <c r="Q36" s="25" t="str">
        <f>VLOOKUP($O36,InfoFrom2018Spreadsheet!$A$2:$M$205,8,FALSE)</f>
        <v>Complex - Two Story</v>
      </c>
      <c r="R36" s="25" t="str">
        <f>VLOOKUP($O36,InfoFrom2018Spreadsheet!$A$2:$M$205,9,FALSE)</f>
        <v>Present</v>
      </c>
      <c r="S36" s="25">
        <f>VLOOKUP($O36,InfoFrom2018Spreadsheet!$A$2:$M$205,10,FALSE)</f>
        <v>0</v>
      </c>
      <c r="T36" s="25">
        <f>VLOOKUP($O36,InfoFrom2018Spreadsheet!$A$2:$M$205,11,FALSE)</f>
        <v>0</v>
      </c>
      <c r="U36" s="25">
        <f>VLOOKUP($O36,InfoFrom2018Spreadsheet!$A$2:$M$205,12,FALSE)</f>
        <v>0</v>
      </c>
      <c r="V36" s="25">
        <f>VLOOKUP($O36,InfoFrom2018Spreadsheet!$A$2:$M$205,13,FALSE)</f>
        <v>0</v>
      </c>
    </row>
    <row r="37" spans="1:22" x14ac:dyDescent="0.25">
      <c r="A37" s="25">
        <v>1612200</v>
      </c>
      <c r="B37" s="46" t="s">
        <v>75</v>
      </c>
      <c r="D37" s="45">
        <v>57</v>
      </c>
      <c r="E37" s="26">
        <v>606.77</v>
      </c>
      <c r="F37" s="26">
        <v>81</v>
      </c>
      <c r="G37" s="26">
        <v>140</v>
      </c>
      <c r="H37" s="26">
        <v>230</v>
      </c>
      <c r="I37" s="27">
        <f t="shared" si="0"/>
        <v>17.3736</v>
      </c>
      <c r="J37" s="27">
        <f t="shared" si="1"/>
        <v>245.55375129999999</v>
      </c>
      <c r="K37" s="27">
        <f t="shared" si="2"/>
        <v>7.2270044832167288</v>
      </c>
      <c r="L37" s="34" t="str">
        <f t="shared" si="3"/>
        <v>Deep</v>
      </c>
      <c r="M37" s="25" t="s">
        <v>364</v>
      </c>
      <c r="O37" s="33">
        <v>1612200</v>
      </c>
      <c r="P37" s="33" t="s">
        <v>75</v>
      </c>
      <c r="Q37" s="25" t="str">
        <f>VLOOKUP($O37,InfoFrom2018Spreadsheet!$A$2:$M$205,8,FALSE)</f>
        <v>Complex - Two Story</v>
      </c>
      <c r="R37" s="25" t="str">
        <f>VLOOKUP($O37,InfoFrom2018Spreadsheet!$A$2:$M$205,9,FALSE)</f>
        <v>Present</v>
      </c>
      <c r="S37" s="25">
        <f>VLOOKUP($O37,InfoFrom2018Spreadsheet!$A$2:$M$205,10,FALSE)</f>
        <v>0</v>
      </c>
      <c r="T37" s="25">
        <f>VLOOKUP($O37,InfoFrom2018Spreadsheet!$A$2:$M$205,11,FALSE)</f>
        <v>0</v>
      </c>
      <c r="U37" s="25">
        <f>VLOOKUP($O37,InfoFrom2018Spreadsheet!$A$2:$M$205,12,FALSE)</f>
        <v>0</v>
      </c>
      <c r="V37" s="25">
        <f>VLOOKUP($O37,InfoFrom2018Spreadsheet!$A$2:$M$205,13,FALSE)</f>
        <v>0</v>
      </c>
    </row>
    <row r="38" spans="1:22" x14ac:dyDescent="0.25">
      <c r="A38" s="25">
        <v>850800</v>
      </c>
      <c r="B38" s="46" t="s">
        <v>172</v>
      </c>
      <c r="D38" s="45">
        <v>78</v>
      </c>
      <c r="E38" s="26">
        <v>440.45</v>
      </c>
      <c r="F38" s="26">
        <v>80</v>
      </c>
      <c r="G38" s="26">
        <v>160</v>
      </c>
      <c r="H38" s="26">
        <v>310</v>
      </c>
      <c r="I38" s="27">
        <f t="shared" si="0"/>
        <v>23.7744</v>
      </c>
      <c r="J38" s="27">
        <f t="shared" si="1"/>
        <v>178.2457105</v>
      </c>
      <c r="K38" s="27">
        <f t="shared" si="2"/>
        <v>10.517192028022544</v>
      </c>
      <c r="L38" s="34" t="str">
        <f t="shared" si="3"/>
        <v>Deep</v>
      </c>
      <c r="M38" s="25" t="s">
        <v>364</v>
      </c>
      <c r="O38" s="33">
        <v>850800</v>
      </c>
      <c r="P38" s="33" t="s">
        <v>172</v>
      </c>
      <c r="Q38" s="25" t="str">
        <f>VLOOKUP($O38,InfoFrom2018Spreadsheet!$A$2:$M$205,8,FALSE)</f>
        <v>Complex - Two Story</v>
      </c>
      <c r="R38" s="25" t="str">
        <f>VLOOKUP($O38,InfoFrom2018Spreadsheet!$A$2:$M$205,9,FALSE)</f>
        <v>Present</v>
      </c>
      <c r="S38" s="25">
        <f>VLOOKUP($O38,InfoFrom2018Spreadsheet!$A$2:$M$205,10,FALSE)</f>
        <v>0</v>
      </c>
      <c r="T38" s="25">
        <f>VLOOKUP($O38,InfoFrom2018Spreadsheet!$A$2:$M$205,11,FALSE)</f>
        <v>0</v>
      </c>
      <c r="U38" s="25">
        <f>VLOOKUP($O38,InfoFrom2018Spreadsheet!$A$2:$M$205,12,FALSE)</f>
        <v>0</v>
      </c>
      <c r="V38" s="25">
        <f>VLOOKUP($O38,InfoFrom2018Spreadsheet!$A$2:$M$205,13,FALSE)</f>
        <v>0</v>
      </c>
    </row>
    <row r="39" spans="1:22" x14ac:dyDescent="0.25">
      <c r="A39" s="25">
        <v>2109600</v>
      </c>
      <c r="B39" s="46" t="s">
        <v>160</v>
      </c>
      <c r="D39" s="45">
        <v>53</v>
      </c>
      <c r="E39" s="26">
        <v>1896.85</v>
      </c>
      <c r="F39" s="26">
        <v>91</v>
      </c>
      <c r="G39" s="26">
        <v>170</v>
      </c>
      <c r="H39" s="26">
        <v>300</v>
      </c>
      <c r="I39" s="27">
        <f t="shared" si="0"/>
        <v>16.154400000000003</v>
      </c>
      <c r="J39" s="27">
        <f t="shared" si="1"/>
        <v>767.63622649999991</v>
      </c>
      <c r="K39" s="27">
        <f t="shared" si="2"/>
        <v>5.5644835129520063</v>
      </c>
      <c r="L39" s="34" t="str">
        <f t="shared" si="3"/>
        <v>Deep</v>
      </c>
      <c r="M39" s="25" t="s">
        <v>364</v>
      </c>
      <c r="O39" s="39">
        <v>2109600</v>
      </c>
      <c r="P39" s="39" t="s">
        <v>238</v>
      </c>
      <c r="Q39" s="25" t="str">
        <f>VLOOKUP($O39,InfoFrom2018Spreadsheet!$A$2:$M$205,8,FALSE)</f>
        <v>Complex - Two Story</v>
      </c>
      <c r="R39" s="25" t="str">
        <f>VLOOKUP($O39,InfoFrom2018Spreadsheet!$A$2:$M$205,9,FALSE)</f>
        <v>Present</v>
      </c>
      <c r="S39" s="25">
        <f>VLOOKUP($O39,InfoFrom2018Spreadsheet!$A$2:$M$205,10,FALSE)</f>
        <v>0</v>
      </c>
      <c r="T39" s="25">
        <f>VLOOKUP($O39,InfoFrom2018Spreadsheet!$A$2:$M$205,11,FALSE)</f>
        <v>0</v>
      </c>
      <c r="U39" s="25">
        <f>VLOOKUP($O39,InfoFrom2018Spreadsheet!$A$2:$M$205,12,FALSE)</f>
        <v>0</v>
      </c>
      <c r="V39" s="25">
        <f>VLOOKUP($O39,InfoFrom2018Spreadsheet!$A$2:$M$205,13,FALSE)</f>
        <v>0</v>
      </c>
    </row>
    <row r="40" spans="1:22" ht="30" x14ac:dyDescent="0.25">
      <c r="A40" s="25">
        <v>2322300</v>
      </c>
      <c r="B40" s="46" t="s">
        <v>128</v>
      </c>
      <c r="D40" s="45">
        <v>65</v>
      </c>
      <c r="E40" s="26">
        <v>379.9</v>
      </c>
      <c r="F40" s="26">
        <v>84</v>
      </c>
      <c r="G40" s="26">
        <v>170</v>
      </c>
      <c r="H40" s="26">
        <v>340</v>
      </c>
      <c r="I40" s="27">
        <f t="shared" si="0"/>
        <v>19.812000000000001</v>
      </c>
      <c r="J40" s="27">
        <f t="shared" si="1"/>
        <v>153.74173099999999</v>
      </c>
      <c r="K40" s="27">
        <f t="shared" si="2"/>
        <v>9.0141184458327022</v>
      </c>
      <c r="L40" s="34" t="str">
        <f t="shared" si="3"/>
        <v>Deep</v>
      </c>
      <c r="M40" s="25" t="s">
        <v>364</v>
      </c>
      <c r="O40" s="33">
        <v>2322300</v>
      </c>
      <c r="P40" s="33" t="s">
        <v>262</v>
      </c>
      <c r="Q40" s="25" t="str">
        <f>VLOOKUP($O40,InfoFrom2018Spreadsheet!$A$2:$M$205,8,FALSE)</f>
        <v>Complex - Two Story</v>
      </c>
      <c r="R40" s="25" t="str">
        <f>VLOOKUP($O40,InfoFrom2018Spreadsheet!$A$2:$M$205,9,FALSE)</f>
        <v>Present</v>
      </c>
      <c r="S40" s="25">
        <f>VLOOKUP($O40,InfoFrom2018Spreadsheet!$A$2:$M$205,10,FALSE)</f>
        <v>0</v>
      </c>
      <c r="T40" s="25">
        <f>VLOOKUP($O40,InfoFrom2018Spreadsheet!$A$2:$M$205,11,FALSE)</f>
        <v>0</v>
      </c>
      <c r="U40" s="25">
        <f>VLOOKUP($O40,InfoFrom2018Spreadsheet!$A$2:$M$205,12,FALSE)</f>
        <v>0</v>
      </c>
      <c r="V40" s="25" t="str">
        <f>VLOOKUP($O40,InfoFrom2018Spreadsheet!$A$2:$M$205,13,FALSE)</f>
        <v>Present</v>
      </c>
    </row>
    <row r="41" spans="1:22" ht="105" x14ac:dyDescent="0.25">
      <c r="A41" s="25">
        <v>1610800</v>
      </c>
      <c r="B41" s="46" t="s">
        <v>80</v>
      </c>
      <c r="C41" s="47" t="s">
        <v>338</v>
      </c>
      <c r="D41" s="45">
        <v>29</v>
      </c>
      <c r="E41" s="26">
        <v>209.59</v>
      </c>
      <c r="F41" s="26">
        <v>88</v>
      </c>
      <c r="G41" s="26">
        <v>180</v>
      </c>
      <c r="H41" s="26">
        <v>350</v>
      </c>
      <c r="I41" s="27">
        <f t="shared" si="0"/>
        <v>8.8391999999999999</v>
      </c>
      <c r="J41" s="27">
        <f t="shared" si="1"/>
        <v>84.818977099999998</v>
      </c>
      <c r="K41" s="27">
        <f t="shared" si="2"/>
        <v>4.5316212509483051</v>
      </c>
      <c r="L41" s="34" t="str">
        <f t="shared" si="3"/>
        <v>Deep</v>
      </c>
      <c r="M41" s="35" t="s">
        <v>423</v>
      </c>
      <c r="N41" s="35" t="s">
        <v>422</v>
      </c>
      <c r="O41" s="33">
        <v>1610800</v>
      </c>
      <c r="P41" s="33" t="s">
        <v>80</v>
      </c>
      <c r="Q41" s="25" t="str">
        <f>VLOOKUP($O41,InfoFrom2018Spreadsheet!$A$2:$M$205,8,FALSE)</f>
        <v>Complex - Two Story</v>
      </c>
      <c r="R41" s="25" t="str">
        <f>VLOOKUP($O41,InfoFrom2018Spreadsheet!$A$2:$M$205,9,FALSE)</f>
        <v>Transient</v>
      </c>
      <c r="S41" s="25">
        <f>VLOOKUP($O41,InfoFrom2018Spreadsheet!$A$2:$M$205,10,FALSE)</f>
        <v>0</v>
      </c>
      <c r="T41" s="25">
        <f>VLOOKUP($O41,InfoFrom2018Spreadsheet!$A$2:$M$205,11,FALSE)</f>
        <v>0</v>
      </c>
      <c r="U41" s="25">
        <f>VLOOKUP($O41,InfoFrom2018Spreadsheet!$A$2:$M$205,12,FALSE)</f>
        <v>0</v>
      </c>
      <c r="V41" s="25">
        <f>VLOOKUP($O41,InfoFrom2018Spreadsheet!$A$2:$M$205,13,FALSE)</f>
        <v>0</v>
      </c>
    </row>
    <row r="42" spans="1:22" ht="30" x14ac:dyDescent="0.25">
      <c r="A42" s="25">
        <v>265100</v>
      </c>
      <c r="B42" s="46" t="s">
        <v>181</v>
      </c>
      <c r="D42" s="45">
        <v>75</v>
      </c>
      <c r="E42" s="26">
        <v>31.33</v>
      </c>
      <c r="F42" s="26">
        <v>83</v>
      </c>
      <c r="G42" s="26">
        <v>180</v>
      </c>
      <c r="H42" s="26">
        <v>390</v>
      </c>
      <c r="I42" s="27">
        <f t="shared" si="0"/>
        <v>22.86</v>
      </c>
      <c r="J42" s="27">
        <f t="shared" si="1"/>
        <v>12.678937699999999</v>
      </c>
      <c r="K42" s="27">
        <f t="shared" si="2"/>
        <v>20.633082665789789</v>
      </c>
      <c r="L42" s="34" t="str">
        <f t="shared" si="3"/>
        <v>Deep</v>
      </c>
      <c r="M42" s="25" t="s">
        <v>364</v>
      </c>
      <c r="O42" s="33">
        <v>265100</v>
      </c>
      <c r="P42" s="33" t="s">
        <v>275</v>
      </c>
      <c r="Q42" s="25" t="str">
        <f>VLOOKUP($O42,InfoFrom2018Spreadsheet!$A$2:$M$205,8,FALSE)</f>
        <v>Complex - Two Story</v>
      </c>
      <c r="R42" s="25" t="str">
        <f>VLOOKUP($O42,InfoFrom2018Spreadsheet!$A$2:$M$205,9,FALSE)</f>
        <v>Present</v>
      </c>
      <c r="S42" s="25">
        <f>VLOOKUP($O42,InfoFrom2018Spreadsheet!$A$2:$M$205,10,FALSE)</f>
        <v>0</v>
      </c>
      <c r="T42" s="25">
        <f>VLOOKUP($O42,InfoFrom2018Spreadsheet!$A$2:$M$205,11,FALSE)</f>
        <v>0</v>
      </c>
      <c r="U42" s="25" t="str">
        <f>VLOOKUP($O42,InfoFrom2018Spreadsheet!$A$2:$M$205,12,FALSE)</f>
        <v>Present</v>
      </c>
      <c r="V42" s="25">
        <f>VLOOKUP($O42,InfoFrom2018Spreadsheet!$A$2:$M$205,13,FALSE)</f>
        <v>0</v>
      </c>
    </row>
    <row r="43" spans="1:22" ht="60" x14ac:dyDescent="0.25">
      <c r="A43" s="25">
        <v>352200</v>
      </c>
      <c r="B43" s="46" t="s">
        <v>71</v>
      </c>
      <c r="D43" s="45">
        <v>51</v>
      </c>
      <c r="E43" s="26">
        <v>114.38</v>
      </c>
      <c r="F43" s="26">
        <v>100</v>
      </c>
      <c r="G43" s="26">
        <v>200</v>
      </c>
      <c r="H43" s="26">
        <v>400</v>
      </c>
      <c r="I43" s="27">
        <f t="shared" si="0"/>
        <v>15.5448</v>
      </c>
      <c r="J43" s="27">
        <f t="shared" si="1"/>
        <v>46.288442199999999</v>
      </c>
      <c r="K43" s="27">
        <f t="shared" si="2"/>
        <v>9.2735241172497158</v>
      </c>
      <c r="L43" s="34" t="str">
        <f t="shared" si="3"/>
        <v>Deep</v>
      </c>
      <c r="M43" s="25" t="s">
        <v>424</v>
      </c>
      <c r="N43" s="25" t="s">
        <v>397</v>
      </c>
      <c r="O43" s="33">
        <v>352200</v>
      </c>
      <c r="P43" s="33" t="s">
        <v>233</v>
      </c>
      <c r="Q43" s="25" t="str">
        <f>VLOOKUP($O43,InfoFrom2018Spreadsheet!$A$2:$M$205,8,FALSE)</f>
        <v>Simple - Two Story</v>
      </c>
      <c r="R43" s="25">
        <f>VLOOKUP($O43,InfoFrom2018Spreadsheet!$A$2:$M$205,9,FALSE)</f>
        <v>0</v>
      </c>
      <c r="S43" s="25">
        <f>VLOOKUP($O43,InfoFrom2018Spreadsheet!$A$2:$M$205,10,FALSE)</f>
        <v>0</v>
      </c>
      <c r="T43" s="25">
        <f>VLOOKUP($O43,InfoFrom2018Spreadsheet!$A$2:$M$205,11,FALSE)</f>
        <v>0</v>
      </c>
      <c r="U43" s="25" t="str">
        <f>VLOOKUP($O43,InfoFrom2018Spreadsheet!$A$2:$M$205,12,FALSE)</f>
        <v>Present</v>
      </c>
      <c r="V43" s="25">
        <f>VLOOKUP($O43,InfoFrom2018Spreadsheet!$A$2:$M$205,13,FALSE)</f>
        <v>0</v>
      </c>
    </row>
    <row r="44" spans="1:22" ht="30" x14ac:dyDescent="0.25">
      <c r="A44" s="25">
        <v>1541300</v>
      </c>
      <c r="B44" s="46" t="s">
        <v>112</v>
      </c>
      <c r="D44" s="45">
        <v>44</v>
      </c>
      <c r="E44" s="26">
        <v>112.77</v>
      </c>
      <c r="F44" s="26">
        <v>96</v>
      </c>
      <c r="G44" s="26">
        <v>220</v>
      </c>
      <c r="H44" s="26">
        <v>520</v>
      </c>
      <c r="I44" s="27">
        <f t="shared" si="0"/>
        <v>13.411200000000001</v>
      </c>
      <c r="J44" s="27">
        <f t="shared" si="1"/>
        <v>45.636891299999995</v>
      </c>
      <c r="K44" s="27">
        <f t="shared" si="2"/>
        <v>8.0221004145302768</v>
      </c>
      <c r="L44" s="34" t="str">
        <f t="shared" si="3"/>
        <v>Deep</v>
      </c>
      <c r="M44" s="25" t="s">
        <v>364</v>
      </c>
      <c r="O44" s="33">
        <v>1541300</v>
      </c>
      <c r="P44" s="33" t="s">
        <v>221</v>
      </c>
      <c r="Q44" s="25" t="str">
        <f>VLOOKUP($O44,InfoFrom2018Spreadsheet!$A$2:$M$205,8,FALSE)</f>
        <v>Complex - Two Story</v>
      </c>
      <c r="R44" s="25" t="str">
        <f>VLOOKUP($O44,InfoFrom2018Spreadsheet!$A$2:$M$205,9,FALSE)</f>
        <v>Present</v>
      </c>
      <c r="S44" s="25">
        <f>VLOOKUP($O44,InfoFrom2018Spreadsheet!$A$2:$M$205,10,FALSE)</f>
        <v>0</v>
      </c>
      <c r="T44" s="25">
        <f>VLOOKUP($O44,InfoFrom2018Spreadsheet!$A$2:$M$205,11,FALSE)</f>
        <v>0</v>
      </c>
      <c r="U44" s="25">
        <f>VLOOKUP($O44,InfoFrom2018Spreadsheet!$A$2:$M$205,12,FALSE)</f>
        <v>0</v>
      </c>
      <c r="V44" s="25">
        <f>VLOOKUP($O44,InfoFrom2018Spreadsheet!$A$2:$M$205,13,FALSE)</f>
        <v>0</v>
      </c>
    </row>
    <row r="45" spans="1:22" x14ac:dyDescent="0.25">
      <c r="A45" s="25">
        <v>2081200</v>
      </c>
      <c r="B45" s="46" t="s">
        <v>9</v>
      </c>
      <c r="D45" s="45">
        <v>106</v>
      </c>
      <c r="E45" s="26">
        <v>1163.29</v>
      </c>
      <c r="F45" s="26">
        <v>120</v>
      </c>
      <c r="G45" s="26">
        <v>230</v>
      </c>
      <c r="H45" s="26">
        <v>450</v>
      </c>
      <c r="I45" s="27">
        <f t="shared" si="0"/>
        <v>32.308800000000005</v>
      </c>
      <c r="J45" s="27">
        <f t="shared" si="1"/>
        <v>470.77183009999999</v>
      </c>
      <c r="K45" s="27">
        <f t="shared" si="2"/>
        <v>12.050536462797583</v>
      </c>
      <c r="L45" s="34" t="str">
        <f t="shared" si="3"/>
        <v>Deep</v>
      </c>
      <c r="M45" s="25" t="s">
        <v>364</v>
      </c>
      <c r="O45" s="33">
        <v>2081200</v>
      </c>
      <c r="P45" s="33" t="s">
        <v>9</v>
      </c>
      <c r="Q45" s="25" t="str">
        <f>VLOOKUP($O45,InfoFrom2018Spreadsheet!$A$2:$M$205,8,FALSE)</f>
        <v>Complex - Two Story</v>
      </c>
      <c r="R45" s="25" t="str">
        <f>VLOOKUP($O45,InfoFrom2018Spreadsheet!$A$2:$M$205,9,FALSE)</f>
        <v>Present</v>
      </c>
      <c r="S45" s="25">
        <f>VLOOKUP($O45,InfoFrom2018Spreadsheet!$A$2:$M$205,10,FALSE)</f>
        <v>0</v>
      </c>
      <c r="T45" s="25">
        <f>VLOOKUP($O45,InfoFrom2018Spreadsheet!$A$2:$M$205,11,FALSE)</f>
        <v>0</v>
      </c>
      <c r="U45" s="25">
        <f>VLOOKUP($O45,InfoFrom2018Spreadsheet!$A$2:$M$205,12,FALSE)</f>
        <v>0</v>
      </c>
      <c r="V45" s="25">
        <f>VLOOKUP($O45,InfoFrom2018Spreadsheet!$A$2:$M$205,13,FALSE)</f>
        <v>0</v>
      </c>
    </row>
    <row r="46" spans="1:22" ht="30" x14ac:dyDescent="0.25">
      <c r="A46" s="25">
        <v>2107500</v>
      </c>
      <c r="B46" s="46" t="s">
        <v>157</v>
      </c>
      <c r="D46" s="45">
        <v>75</v>
      </c>
      <c r="E46" s="26">
        <v>166.04</v>
      </c>
      <c r="F46" s="26">
        <v>120</v>
      </c>
      <c r="G46" s="26">
        <v>230</v>
      </c>
      <c r="H46" s="26">
        <v>460</v>
      </c>
      <c r="I46" s="27">
        <f t="shared" si="0"/>
        <v>22.86</v>
      </c>
      <c r="J46" s="27">
        <f t="shared" si="1"/>
        <v>67.194727599999993</v>
      </c>
      <c r="K46" s="27">
        <f t="shared" si="2"/>
        <v>12.455295573958773</v>
      </c>
      <c r="L46" s="34" t="str">
        <f t="shared" si="3"/>
        <v>Deep</v>
      </c>
      <c r="M46" s="25" t="s">
        <v>364</v>
      </c>
      <c r="O46" s="33">
        <v>2107500</v>
      </c>
      <c r="P46" s="33" t="s">
        <v>274</v>
      </c>
      <c r="Q46" s="25" t="str">
        <f>VLOOKUP($O46,InfoFrom2018Spreadsheet!$A$2:$M$205,8,FALSE)</f>
        <v>Complex - Two Story</v>
      </c>
      <c r="R46" s="25" t="str">
        <f>VLOOKUP($O46,InfoFrom2018Spreadsheet!$A$2:$M$205,9,FALSE)</f>
        <v>Present</v>
      </c>
      <c r="S46" s="25">
        <f>VLOOKUP($O46,InfoFrom2018Spreadsheet!$A$2:$M$205,10,FALSE)</f>
        <v>0</v>
      </c>
      <c r="T46" s="25">
        <f>VLOOKUP($O46,InfoFrom2018Spreadsheet!$A$2:$M$205,11,FALSE)</f>
        <v>0</v>
      </c>
      <c r="U46" s="25">
        <f>VLOOKUP($O46,InfoFrom2018Spreadsheet!$A$2:$M$205,12,FALSE)</f>
        <v>0</v>
      </c>
      <c r="V46" s="25">
        <f>VLOOKUP($O46,InfoFrom2018Spreadsheet!$A$2:$M$205,13,FALSE)</f>
        <v>0</v>
      </c>
    </row>
    <row r="47" spans="1:22" ht="30" x14ac:dyDescent="0.25">
      <c r="A47" s="25">
        <v>2294900</v>
      </c>
      <c r="B47" s="46" t="s">
        <v>59</v>
      </c>
      <c r="D47" s="45">
        <v>50</v>
      </c>
      <c r="E47" s="26">
        <v>12942.27</v>
      </c>
      <c r="F47" s="26">
        <v>140</v>
      </c>
      <c r="G47" s="26">
        <v>230</v>
      </c>
      <c r="H47" s="26">
        <v>390</v>
      </c>
      <c r="I47" s="27">
        <f t="shared" si="0"/>
        <v>15.24</v>
      </c>
      <c r="J47" s="27">
        <f t="shared" si="1"/>
        <v>5237.6072463</v>
      </c>
      <c r="K47" s="27">
        <f t="shared" si="2"/>
        <v>4.0708413197322715</v>
      </c>
      <c r="L47" s="34" t="str">
        <f t="shared" si="3"/>
        <v>Deep</v>
      </c>
      <c r="M47" s="25" t="s">
        <v>299</v>
      </c>
      <c r="N47" s="25" t="s">
        <v>396</v>
      </c>
      <c r="O47" s="33">
        <v>2294900</v>
      </c>
      <c r="P47" s="33" t="s">
        <v>232</v>
      </c>
      <c r="Q47" s="25" t="str">
        <f>VLOOKUP($O47,InfoFrom2018Spreadsheet!$A$2:$M$205,8,FALSE)</f>
        <v>Complex - Two Story</v>
      </c>
      <c r="R47" s="25" t="str">
        <f>VLOOKUP($O47,InfoFrom2018Spreadsheet!$A$2:$M$205,9,FALSE)</f>
        <v>Present</v>
      </c>
      <c r="S47" s="25">
        <f>VLOOKUP($O47,InfoFrom2018Spreadsheet!$A$2:$M$205,10,FALSE)</f>
        <v>0</v>
      </c>
      <c r="T47" s="25">
        <f>VLOOKUP($O47,InfoFrom2018Spreadsheet!$A$2:$M$205,11,FALSE)</f>
        <v>0</v>
      </c>
      <c r="U47" s="25">
        <f>VLOOKUP($O47,InfoFrom2018Spreadsheet!$A$2:$M$205,12,FALSE)</f>
        <v>0</v>
      </c>
      <c r="V47" s="25">
        <f>VLOOKUP($O47,InfoFrom2018Spreadsheet!$A$2:$M$205,13,FALSE)</f>
        <v>0</v>
      </c>
    </row>
    <row r="48" spans="1:22" ht="30" x14ac:dyDescent="0.25">
      <c r="A48" s="25">
        <v>2742700</v>
      </c>
      <c r="B48" s="46" t="s">
        <v>18</v>
      </c>
      <c r="D48" s="45">
        <v>92</v>
      </c>
      <c r="E48" s="26">
        <v>1024.4100000000001</v>
      </c>
      <c r="F48" s="26">
        <v>150</v>
      </c>
      <c r="G48" s="26">
        <v>240</v>
      </c>
      <c r="H48" s="26">
        <v>390</v>
      </c>
      <c r="I48" s="27">
        <f t="shared" si="0"/>
        <v>28.041600000000003</v>
      </c>
      <c r="J48" s="27">
        <f t="shared" si="1"/>
        <v>414.56848290000005</v>
      </c>
      <c r="K48" s="27">
        <f t="shared" si="2"/>
        <v>10.674526163297815</v>
      </c>
      <c r="L48" s="34" t="str">
        <f t="shared" si="3"/>
        <v>Deep</v>
      </c>
      <c r="M48" s="25" t="s">
        <v>364</v>
      </c>
      <c r="O48" s="33">
        <v>2742700</v>
      </c>
      <c r="P48" s="33" t="s">
        <v>285</v>
      </c>
      <c r="Q48" s="25" t="str">
        <f>VLOOKUP($O48,InfoFrom2018Spreadsheet!$A$2:$M$205,8,FALSE)</f>
        <v>Complex - Two Story</v>
      </c>
      <c r="R48" s="25" t="str">
        <f>VLOOKUP($O48,InfoFrom2018Spreadsheet!$A$2:$M$205,9,FALSE)</f>
        <v>Present</v>
      </c>
      <c r="S48" s="25">
        <f>VLOOKUP($O48,InfoFrom2018Spreadsheet!$A$2:$M$205,10,FALSE)</f>
        <v>0</v>
      </c>
      <c r="T48" s="25">
        <f>VLOOKUP($O48,InfoFrom2018Spreadsheet!$A$2:$M$205,11,FALSE)</f>
        <v>0</v>
      </c>
      <c r="U48" s="25">
        <f>VLOOKUP($O48,InfoFrom2018Spreadsheet!$A$2:$M$205,12,FALSE)</f>
        <v>0</v>
      </c>
      <c r="V48" s="25">
        <f>VLOOKUP($O48,InfoFrom2018Spreadsheet!$A$2:$M$205,13,FALSE)</f>
        <v>0</v>
      </c>
    </row>
    <row r="49" spans="1:22" x14ac:dyDescent="0.25">
      <c r="A49" s="25">
        <v>804600</v>
      </c>
      <c r="B49" s="46" t="s">
        <v>42</v>
      </c>
      <c r="D49" s="45">
        <v>74</v>
      </c>
      <c r="E49" s="26">
        <v>3358.93</v>
      </c>
      <c r="F49" s="26">
        <v>180</v>
      </c>
      <c r="G49" s="26">
        <v>270</v>
      </c>
      <c r="H49" s="26">
        <v>400</v>
      </c>
      <c r="I49" s="27">
        <f t="shared" si="0"/>
        <v>22.555200000000003</v>
      </c>
      <c r="J49" s="27">
        <f t="shared" si="1"/>
        <v>1359.3253817</v>
      </c>
      <c r="K49" s="27">
        <f t="shared" si="2"/>
        <v>7.1665758510401396</v>
      </c>
      <c r="L49" s="34" t="str">
        <f t="shared" si="3"/>
        <v>Deep</v>
      </c>
      <c r="M49" s="25" t="s">
        <v>364</v>
      </c>
      <c r="O49" s="33">
        <v>804600</v>
      </c>
      <c r="P49" s="33" t="s">
        <v>258</v>
      </c>
      <c r="Q49" s="25" t="str">
        <f>VLOOKUP($O49,InfoFrom2018Spreadsheet!$A$2:$M$205,8,FALSE)</f>
        <v>Complex - Two Story</v>
      </c>
      <c r="R49" s="25" t="str">
        <f>VLOOKUP($O49,InfoFrom2018Spreadsheet!$A$2:$M$205,9,FALSE)</f>
        <v>Historic</v>
      </c>
      <c r="S49" s="25">
        <f>VLOOKUP($O49,InfoFrom2018Spreadsheet!$A$2:$M$205,10,FALSE)</f>
        <v>0</v>
      </c>
      <c r="T49" s="25">
        <f>VLOOKUP($O49,InfoFrom2018Spreadsheet!$A$2:$M$205,11,FALSE)</f>
        <v>0</v>
      </c>
      <c r="U49" s="25">
        <f>VLOOKUP($O49,InfoFrom2018Spreadsheet!$A$2:$M$205,12,FALSE)</f>
        <v>0</v>
      </c>
      <c r="V49" s="25">
        <f>VLOOKUP($O49,InfoFrom2018Spreadsheet!$A$2:$M$205,13,FALSE)</f>
        <v>0</v>
      </c>
    </row>
    <row r="50" spans="1:22" x14ac:dyDescent="0.25">
      <c r="A50" s="25">
        <v>849600</v>
      </c>
      <c r="B50" s="46" t="s">
        <v>173</v>
      </c>
      <c r="D50" s="45">
        <v>62</v>
      </c>
      <c r="E50" s="26">
        <v>818.24</v>
      </c>
      <c r="F50" s="26">
        <v>160</v>
      </c>
      <c r="G50" s="26">
        <v>270</v>
      </c>
      <c r="H50" s="26">
        <v>450</v>
      </c>
      <c r="I50" s="27">
        <f t="shared" si="0"/>
        <v>18.897600000000001</v>
      </c>
      <c r="J50" s="27">
        <f t="shared" si="1"/>
        <v>331.13354559999999</v>
      </c>
      <c r="K50" s="27">
        <f t="shared" si="2"/>
        <v>7.4593556683353244</v>
      </c>
      <c r="L50" s="34" t="str">
        <f t="shared" si="3"/>
        <v>Deep</v>
      </c>
      <c r="M50" s="25" t="s">
        <v>364</v>
      </c>
      <c r="O50" s="33">
        <v>849600</v>
      </c>
      <c r="P50" s="33" t="s">
        <v>173</v>
      </c>
      <c r="Q50" s="25" t="str">
        <f>VLOOKUP($O50,InfoFrom2018Spreadsheet!$A$2:$M$205,8,FALSE)</f>
        <v>Complex - Two Story</v>
      </c>
      <c r="R50" s="25" t="str">
        <f>VLOOKUP($O50,InfoFrom2018Spreadsheet!$A$2:$M$205,9,FALSE)</f>
        <v>Present</v>
      </c>
      <c r="S50" s="25">
        <f>VLOOKUP($O50,InfoFrom2018Spreadsheet!$A$2:$M$205,10,FALSE)</f>
        <v>0</v>
      </c>
      <c r="T50" s="25">
        <f>VLOOKUP($O50,InfoFrom2018Spreadsheet!$A$2:$M$205,11,FALSE)</f>
        <v>0</v>
      </c>
      <c r="U50" s="25">
        <f>VLOOKUP($O50,InfoFrom2018Spreadsheet!$A$2:$M$205,12,FALSE)</f>
        <v>0</v>
      </c>
      <c r="V50" s="25">
        <f>VLOOKUP($O50,InfoFrom2018Spreadsheet!$A$2:$M$205,13,FALSE)</f>
        <v>0</v>
      </c>
    </row>
    <row r="51" spans="1:22" ht="30" x14ac:dyDescent="0.25">
      <c r="A51" s="25">
        <v>1596900</v>
      </c>
      <c r="B51" s="46" t="s">
        <v>77</v>
      </c>
      <c r="D51" s="45">
        <v>32</v>
      </c>
      <c r="E51" s="26">
        <v>732.07</v>
      </c>
      <c r="F51" s="26">
        <v>150</v>
      </c>
      <c r="G51" s="26">
        <v>270</v>
      </c>
      <c r="H51" s="26">
        <v>480</v>
      </c>
      <c r="I51" s="27">
        <f t="shared" si="0"/>
        <v>9.7536000000000005</v>
      </c>
      <c r="J51" s="27">
        <f t="shared" si="1"/>
        <v>296.26140830000003</v>
      </c>
      <c r="K51" s="27">
        <f t="shared" si="2"/>
        <v>3.9056913534354893</v>
      </c>
      <c r="L51" s="34" t="str">
        <f t="shared" si="3"/>
        <v>Deep</v>
      </c>
      <c r="M51" s="25" t="s">
        <v>299</v>
      </c>
      <c r="N51" s="25" t="s">
        <v>356</v>
      </c>
      <c r="O51" s="33">
        <v>1596900</v>
      </c>
      <c r="P51" s="33" t="s">
        <v>77</v>
      </c>
      <c r="Q51" s="25" t="str">
        <f>VLOOKUP($O51,InfoFrom2018Spreadsheet!$A$2:$M$205,8,FALSE)</f>
        <v>Complex - Two Story</v>
      </c>
      <c r="R51" s="25" t="str">
        <f>VLOOKUP($O51,InfoFrom2018Spreadsheet!$A$2:$M$205,9,FALSE)</f>
        <v>Transient</v>
      </c>
      <c r="S51" s="25">
        <f>VLOOKUP($O51,InfoFrom2018Spreadsheet!$A$2:$M$205,10,FALSE)</f>
        <v>0</v>
      </c>
      <c r="T51" s="25">
        <f>VLOOKUP($O51,InfoFrom2018Spreadsheet!$A$2:$M$205,11,FALSE)</f>
        <v>0</v>
      </c>
      <c r="U51" s="25">
        <f>VLOOKUP($O51,InfoFrom2018Spreadsheet!$A$2:$M$205,12,FALSE)</f>
        <v>0</v>
      </c>
      <c r="V51" s="25">
        <f>VLOOKUP($O51,InfoFrom2018Spreadsheet!$A$2:$M$205,13,FALSE)</f>
        <v>0</v>
      </c>
    </row>
    <row r="52" spans="1:22" x14ac:dyDescent="0.25">
      <c r="A52" s="25">
        <v>2310400</v>
      </c>
      <c r="B52" s="46" t="s">
        <v>149</v>
      </c>
      <c r="D52" s="45">
        <v>58</v>
      </c>
      <c r="E52" s="26">
        <v>359.15</v>
      </c>
      <c r="F52" s="26">
        <v>130</v>
      </c>
      <c r="G52" s="26">
        <v>270</v>
      </c>
      <c r="H52" s="26">
        <v>570</v>
      </c>
      <c r="I52" s="27">
        <f t="shared" si="0"/>
        <v>17.6784</v>
      </c>
      <c r="J52" s="27">
        <f t="shared" si="1"/>
        <v>145.3444135</v>
      </c>
      <c r="K52" s="27">
        <f t="shared" si="2"/>
        <v>8.1291220235792956</v>
      </c>
      <c r="L52" s="34" t="str">
        <f t="shared" si="3"/>
        <v>Deep</v>
      </c>
      <c r="M52" s="25" t="s">
        <v>364</v>
      </c>
      <c r="O52" s="33">
        <v>2310400</v>
      </c>
      <c r="P52" s="33" t="s">
        <v>245</v>
      </c>
      <c r="Q52" s="25" t="str">
        <f>VLOOKUP($O52,InfoFrom2018Spreadsheet!$A$2:$M$205,8,FALSE)</f>
        <v>Complex - Two Story</v>
      </c>
      <c r="R52" s="25" t="str">
        <f>VLOOKUP($O52,InfoFrom2018Spreadsheet!$A$2:$M$205,9,FALSE)</f>
        <v>Present</v>
      </c>
      <c r="S52" s="25">
        <f>VLOOKUP($O52,InfoFrom2018Spreadsheet!$A$2:$M$205,10,FALSE)</f>
        <v>0</v>
      </c>
      <c r="T52" s="25">
        <f>VLOOKUP($O52,InfoFrom2018Spreadsheet!$A$2:$M$205,11,FALSE)</f>
        <v>0</v>
      </c>
      <c r="U52" s="25">
        <f>VLOOKUP($O52,InfoFrom2018Spreadsheet!$A$2:$M$205,12,FALSE)</f>
        <v>0</v>
      </c>
      <c r="V52" s="25">
        <f>VLOOKUP($O52,InfoFrom2018Spreadsheet!$A$2:$M$205,13,FALSE)</f>
        <v>0</v>
      </c>
    </row>
    <row r="53" spans="1:22" x14ac:dyDescent="0.25">
      <c r="A53" s="25">
        <v>2651800</v>
      </c>
      <c r="B53" s="46" t="s">
        <v>28</v>
      </c>
      <c r="D53" s="45">
        <v>63</v>
      </c>
      <c r="E53" s="26">
        <v>230.59</v>
      </c>
      <c r="F53" s="26">
        <v>150</v>
      </c>
      <c r="G53" s="26">
        <v>270</v>
      </c>
      <c r="H53" s="26">
        <v>500</v>
      </c>
      <c r="I53" s="27">
        <f t="shared" si="0"/>
        <v>19.202400000000001</v>
      </c>
      <c r="J53" s="27">
        <f t="shared" si="1"/>
        <v>93.317467100000002</v>
      </c>
      <c r="K53" s="27">
        <f t="shared" si="2"/>
        <v>9.6968321534449</v>
      </c>
      <c r="L53" s="34" t="str">
        <f t="shared" si="3"/>
        <v>Deep</v>
      </c>
      <c r="M53" s="25" t="s">
        <v>364</v>
      </c>
      <c r="O53" s="33">
        <v>2651800</v>
      </c>
      <c r="P53" s="33" t="s">
        <v>28</v>
      </c>
      <c r="Q53" s="25" t="str">
        <f>VLOOKUP($O53,InfoFrom2018Spreadsheet!$A$2:$M$205,8,FALSE)</f>
        <v>Complex - Two Story</v>
      </c>
      <c r="R53" s="25" t="str">
        <f>VLOOKUP($O53,InfoFrom2018Spreadsheet!$A$2:$M$205,9,FALSE)</f>
        <v>Present</v>
      </c>
      <c r="S53" s="25">
        <f>VLOOKUP($O53,InfoFrom2018Spreadsheet!$A$2:$M$205,10,FALSE)</f>
        <v>0</v>
      </c>
      <c r="T53" s="25">
        <f>VLOOKUP($O53,InfoFrom2018Spreadsheet!$A$2:$M$205,11,FALSE)</f>
        <v>0</v>
      </c>
      <c r="U53" s="25">
        <f>VLOOKUP($O53,InfoFrom2018Spreadsheet!$A$2:$M$205,12,FALSE)</f>
        <v>0</v>
      </c>
      <c r="V53" s="25">
        <f>VLOOKUP($O53,InfoFrom2018Spreadsheet!$A$2:$M$205,13,FALSE)</f>
        <v>0</v>
      </c>
    </row>
    <row r="54" spans="1:22" x14ac:dyDescent="0.25">
      <c r="A54" s="25">
        <v>265600</v>
      </c>
      <c r="B54" s="46" t="s">
        <v>187</v>
      </c>
      <c r="D54" s="45">
        <v>58</v>
      </c>
      <c r="E54" s="26">
        <v>42.78</v>
      </c>
      <c r="F54" s="26">
        <v>120</v>
      </c>
      <c r="G54" s="26">
        <v>280</v>
      </c>
      <c r="H54" s="26">
        <v>660</v>
      </c>
      <c r="I54" s="27">
        <f t="shared" si="0"/>
        <v>17.6784</v>
      </c>
      <c r="J54" s="27">
        <f t="shared" si="1"/>
        <v>17.312638199999999</v>
      </c>
      <c r="K54" s="27">
        <f t="shared" si="2"/>
        <v>14.194865645620158</v>
      </c>
      <c r="L54" s="34" t="str">
        <f t="shared" si="3"/>
        <v>Deep</v>
      </c>
      <c r="M54" s="25" t="s">
        <v>364</v>
      </c>
      <c r="O54" s="36">
        <v>265600</v>
      </c>
      <c r="P54" s="37" t="s">
        <v>244</v>
      </c>
      <c r="Q54" s="25" t="str">
        <f>VLOOKUP($O54,InfoFrom2018Spreadsheet!$A$2:$M$205,8,FALSE)</f>
        <v>Complex - Two Story</v>
      </c>
      <c r="R54" s="25" t="str">
        <f>VLOOKUP($O54,InfoFrom2018Spreadsheet!$A$2:$M$205,9,FALSE)</f>
        <v>Present</v>
      </c>
      <c r="S54" s="25">
        <f>VLOOKUP($O54,InfoFrom2018Spreadsheet!$A$2:$M$205,10,FALSE)</f>
        <v>0</v>
      </c>
      <c r="T54" s="25">
        <f>VLOOKUP($O54,InfoFrom2018Spreadsheet!$A$2:$M$205,11,FALSE)</f>
        <v>0</v>
      </c>
      <c r="U54" s="25" t="str">
        <f>VLOOKUP($O54,InfoFrom2018Spreadsheet!$A$2:$M$205,12,FALSE)</f>
        <v>Present</v>
      </c>
      <c r="V54" s="25">
        <f>VLOOKUP($O54,InfoFrom2018Spreadsheet!$A$2:$M$205,13,FALSE)</f>
        <v>0</v>
      </c>
    </row>
    <row r="55" spans="1:22" ht="30" x14ac:dyDescent="0.25">
      <c r="A55" s="25">
        <v>262400</v>
      </c>
      <c r="B55" s="46" t="s">
        <v>175</v>
      </c>
      <c r="D55" s="45">
        <v>72</v>
      </c>
      <c r="E55" s="26">
        <v>83.95</v>
      </c>
      <c r="F55" s="26">
        <v>140</v>
      </c>
      <c r="G55" s="26">
        <v>290</v>
      </c>
      <c r="H55" s="26">
        <v>610</v>
      </c>
      <c r="I55" s="27">
        <f t="shared" si="0"/>
        <v>21.945600000000002</v>
      </c>
      <c r="J55" s="27">
        <f t="shared" si="1"/>
        <v>33.9737255</v>
      </c>
      <c r="K55" s="27">
        <f t="shared" si="2"/>
        <v>14.2675096480923</v>
      </c>
      <c r="L55" s="34" t="str">
        <f t="shared" si="3"/>
        <v>Deep</v>
      </c>
      <c r="M55" s="25" t="s">
        <v>364</v>
      </c>
      <c r="O55" s="33">
        <v>262400</v>
      </c>
      <c r="P55" s="33" t="s">
        <v>270</v>
      </c>
      <c r="Q55" s="25" t="str">
        <f>VLOOKUP($O55,InfoFrom2018Spreadsheet!$A$2:$M$205,8,FALSE)</f>
        <v>Complex - Two Story</v>
      </c>
      <c r="R55" s="25" t="str">
        <f>VLOOKUP($O55,InfoFrom2018Spreadsheet!$A$2:$M$205,9,FALSE)</f>
        <v>Present</v>
      </c>
      <c r="S55" s="25">
        <f>VLOOKUP($O55,InfoFrom2018Spreadsheet!$A$2:$M$205,10,FALSE)</f>
        <v>0</v>
      </c>
      <c r="T55" s="25">
        <f>VLOOKUP($O55,InfoFrom2018Spreadsheet!$A$2:$M$205,11,FALSE)</f>
        <v>0</v>
      </c>
      <c r="U55" s="25" t="str">
        <f>VLOOKUP($O55,InfoFrom2018Spreadsheet!$A$2:$M$205,12,FALSE)</f>
        <v>Present</v>
      </c>
      <c r="V55" s="25">
        <f>VLOOKUP($O55,InfoFrom2018Spreadsheet!$A$2:$M$205,13,FALSE)</f>
        <v>0</v>
      </c>
    </row>
    <row r="56" spans="1:22" x14ac:dyDescent="0.25">
      <c r="A56" s="25">
        <v>672300</v>
      </c>
      <c r="B56" s="46" t="s">
        <v>48</v>
      </c>
      <c r="D56" s="45">
        <v>82</v>
      </c>
      <c r="E56" s="26">
        <v>114.3</v>
      </c>
      <c r="F56" s="26">
        <v>140</v>
      </c>
      <c r="G56" s="26">
        <v>290</v>
      </c>
      <c r="H56" s="26">
        <v>630</v>
      </c>
      <c r="I56" s="27">
        <f t="shared" si="0"/>
        <v>24.993600000000001</v>
      </c>
      <c r="J56" s="27">
        <f t="shared" si="1"/>
        <v>46.256067000000002</v>
      </c>
      <c r="K56" s="27">
        <f t="shared" si="2"/>
        <v>14.949596367864162</v>
      </c>
      <c r="L56" s="34" t="str">
        <f t="shared" si="3"/>
        <v>Deep</v>
      </c>
      <c r="M56" s="25" t="s">
        <v>364</v>
      </c>
      <c r="O56" s="38">
        <v>672300</v>
      </c>
      <c r="P56" s="33" t="s">
        <v>48</v>
      </c>
      <c r="Q56" s="25" t="str">
        <f>VLOOKUP($O56,InfoFrom2018Spreadsheet!$A$2:$M$205,8,FALSE)</f>
        <v>Complex - Two Story</v>
      </c>
      <c r="R56" s="25">
        <f>VLOOKUP($O56,InfoFrom2018Spreadsheet!$A$2:$M$205,9,FALSE)</f>
        <v>0</v>
      </c>
      <c r="S56" s="25">
        <f>VLOOKUP($O56,InfoFrom2018Spreadsheet!$A$2:$M$205,10,FALSE)</f>
        <v>0</v>
      </c>
      <c r="T56" s="25">
        <f>VLOOKUP($O56,InfoFrom2018Spreadsheet!$A$2:$M$205,11,FALSE)</f>
        <v>0</v>
      </c>
      <c r="U56" s="25">
        <f>VLOOKUP($O56,InfoFrom2018Spreadsheet!$A$2:$M$205,12,FALSE)</f>
        <v>0</v>
      </c>
      <c r="V56" s="25" t="str">
        <f>VLOOKUP($O56,InfoFrom2018Spreadsheet!$A$2:$M$205,13,FALSE)</f>
        <v>Present</v>
      </c>
    </row>
    <row r="57" spans="1:22" ht="30" x14ac:dyDescent="0.25">
      <c r="A57" s="25">
        <v>64200</v>
      </c>
      <c r="B57" s="46" t="s">
        <v>68</v>
      </c>
      <c r="D57" s="45">
        <v>54</v>
      </c>
      <c r="E57" s="26">
        <v>20.56</v>
      </c>
      <c r="F57" s="26">
        <v>130</v>
      </c>
      <c r="G57" s="26">
        <v>300</v>
      </c>
      <c r="H57" s="26">
        <v>710</v>
      </c>
      <c r="I57" s="27">
        <f t="shared" si="0"/>
        <v>16.459199999999999</v>
      </c>
      <c r="J57" s="27">
        <f t="shared" si="1"/>
        <v>8.3204263999999988</v>
      </c>
      <c r="K57" s="27">
        <f t="shared" si="2"/>
        <v>17.778925744669344</v>
      </c>
      <c r="L57" s="34" t="str">
        <f t="shared" si="3"/>
        <v>Deep</v>
      </c>
      <c r="M57" s="25" t="s">
        <v>364</v>
      </c>
      <c r="N57" s="25" t="s">
        <v>398</v>
      </c>
      <c r="O57" s="33">
        <v>64200</v>
      </c>
      <c r="P57" s="33" t="s">
        <v>68</v>
      </c>
      <c r="Q57" s="25" t="str">
        <f>VLOOKUP($O57,InfoFrom2018Spreadsheet!$A$2:$M$205,8,FALSE)</f>
        <v>Simple - Two Story</v>
      </c>
      <c r="R57" s="25">
        <f>VLOOKUP($O57,InfoFrom2018Spreadsheet!$A$2:$M$205,9,FALSE)</f>
        <v>0</v>
      </c>
      <c r="S57" s="25">
        <f>VLOOKUP($O57,InfoFrom2018Spreadsheet!$A$2:$M$205,10,FALSE)</f>
        <v>0</v>
      </c>
      <c r="T57" s="25">
        <f>VLOOKUP($O57,InfoFrom2018Spreadsheet!$A$2:$M$205,11,FALSE)</f>
        <v>0</v>
      </c>
      <c r="U57" s="25" t="str">
        <f>VLOOKUP($O57,InfoFrom2018Spreadsheet!$A$2:$M$205,12,FALSE)</f>
        <v>Stocked</v>
      </c>
      <c r="V57" s="25">
        <f>VLOOKUP($O57,InfoFrom2018Spreadsheet!$A$2:$M$205,13,FALSE)</f>
        <v>0</v>
      </c>
    </row>
    <row r="58" spans="1:22" ht="30" x14ac:dyDescent="0.25">
      <c r="A58" s="25">
        <v>1541500</v>
      </c>
      <c r="B58" s="46" t="s">
        <v>107</v>
      </c>
      <c r="D58" s="45">
        <v>43</v>
      </c>
      <c r="E58" s="26">
        <v>96.36</v>
      </c>
      <c r="F58" s="26">
        <v>130</v>
      </c>
      <c r="G58" s="26">
        <v>300</v>
      </c>
      <c r="H58" s="26">
        <v>730</v>
      </c>
      <c r="I58" s="27">
        <f t="shared" si="0"/>
        <v>13.106400000000001</v>
      </c>
      <c r="J58" s="27">
        <f t="shared" si="1"/>
        <v>38.995928399999997</v>
      </c>
      <c r="K58" s="27">
        <f t="shared" si="2"/>
        <v>8.1748853025952641</v>
      </c>
      <c r="L58" s="34" t="str">
        <f t="shared" si="3"/>
        <v>Deep</v>
      </c>
      <c r="M58" s="25" t="s">
        <v>364</v>
      </c>
      <c r="O58" s="33">
        <v>1541500</v>
      </c>
      <c r="P58" s="33" t="s">
        <v>216</v>
      </c>
      <c r="Q58" s="25" t="str">
        <f>VLOOKUP($O58,InfoFrom2018Spreadsheet!$A$2:$M$205,8,FALSE)</f>
        <v>Complex - Two Story</v>
      </c>
      <c r="R58" s="25" t="str">
        <f>VLOOKUP($O58,InfoFrom2018Spreadsheet!$A$2:$M$205,9,FALSE)</f>
        <v>Present</v>
      </c>
      <c r="S58" s="25">
        <f>VLOOKUP($O58,InfoFrom2018Spreadsheet!$A$2:$M$205,10,FALSE)</f>
        <v>0</v>
      </c>
      <c r="T58" s="25">
        <f>VLOOKUP($O58,InfoFrom2018Spreadsheet!$A$2:$M$205,11,FALSE)</f>
        <v>0</v>
      </c>
      <c r="U58" s="25">
        <f>VLOOKUP($O58,InfoFrom2018Spreadsheet!$A$2:$M$205,12,FALSE)</f>
        <v>0</v>
      </c>
      <c r="V58" s="25">
        <f>VLOOKUP($O58,InfoFrom2018Spreadsheet!$A$2:$M$205,13,FALSE)</f>
        <v>0</v>
      </c>
    </row>
    <row r="59" spans="1:22" ht="30" x14ac:dyDescent="0.25">
      <c r="A59" s="25">
        <v>2320500</v>
      </c>
      <c r="B59" s="46" t="s">
        <v>121</v>
      </c>
      <c r="D59" s="45">
        <v>78</v>
      </c>
      <c r="E59" s="26">
        <v>1165.52</v>
      </c>
      <c r="F59" s="26">
        <v>190</v>
      </c>
      <c r="G59" s="26">
        <v>330</v>
      </c>
      <c r="H59" s="26">
        <v>550</v>
      </c>
      <c r="I59" s="27">
        <f t="shared" si="0"/>
        <v>23.7744</v>
      </c>
      <c r="J59" s="27">
        <f t="shared" si="1"/>
        <v>471.6742888</v>
      </c>
      <c r="K59" s="27">
        <f t="shared" si="2"/>
        <v>8.8547375452601518</v>
      </c>
      <c r="L59" s="34" t="str">
        <f t="shared" si="3"/>
        <v>Deep</v>
      </c>
      <c r="M59" s="25" t="s">
        <v>364</v>
      </c>
      <c r="O59" s="33">
        <v>2320500</v>
      </c>
      <c r="P59" s="33" t="s">
        <v>279</v>
      </c>
      <c r="Q59" s="25" t="str">
        <f>VLOOKUP($O59,InfoFrom2018Spreadsheet!$A$2:$M$205,8,FALSE)</f>
        <v>Complex - Two Story</v>
      </c>
      <c r="R59" s="25" t="str">
        <f>VLOOKUP($O59,InfoFrom2018Spreadsheet!$A$2:$M$205,9,FALSE)</f>
        <v>Present</v>
      </c>
      <c r="S59" s="25">
        <f>VLOOKUP($O59,InfoFrom2018Spreadsheet!$A$2:$M$205,10,FALSE)</f>
        <v>0</v>
      </c>
      <c r="T59" s="25">
        <f>VLOOKUP($O59,InfoFrom2018Spreadsheet!$A$2:$M$205,11,FALSE)</f>
        <v>0</v>
      </c>
      <c r="U59" s="25">
        <f>VLOOKUP($O59,InfoFrom2018Spreadsheet!$A$2:$M$205,12,FALSE)</f>
        <v>0</v>
      </c>
      <c r="V59" s="25" t="str">
        <f>VLOOKUP($O59,InfoFrom2018Spreadsheet!$A$2:$M$205,13,FALSE)</f>
        <v>Present</v>
      </c>
    </row>
    <row r="60" spans="1:22" x14ac:dyDescent="0.25">
      <c r="A60" s="25">
        <v>1542400</v>
      </c>
      <c r="B60" s="46" t="s">
        <v>87</v>
      </c>
      <c r="D60" s="45">
        <v>60</v>
      </c>
      <c r="E60" s="26">
        <v>1339.43</v>
      </c>
      <c r="F60" s="26">
        <v>230</v>
      </c>
      <c r="G60" s="26">
        <v>390</v>
      </c>
      <c r="H60" s="26">
        <v>670</v>
      </c>
      <c r="I60" s="27">
        <f t="shared" si="0"/>
        <v>18.288</v>
      </c>
      <c r="J60" s="27">
        <f t="shared" si="1"/>
        <v>542.05392670000003</v>
      </c>
      <c r="K60" s="27">
        <f t="shared" si="2"/>
        <v>6.6524203754259732</v>
      </c>
      <c r="L60" s="34" t="str">
        <f t="shared" si="3"/>
        <v>Deep</v>
      </c>
      <c r="M60" s="25" t="s">
        <v>364</v>
      </c>
      <c r="O60" s="33">
        <v>1542400</v>
      </c>
      <c r="P60" s="33" t="s">
        <v>87</v>
      </c>
      <c r="Q60" s="25" t="str">
        <f>VLOOKUP($O60,InfoFrom2018Spreadsheet!$A$2:$M$205,8,FALSE)</f>
        <v>Complex - Two Story</v>
      </c>
      <c r="R60" s="25" t="str">
        <f>VLOOKUP($O60,InfoFrom2018Spreadsheet!$A$2:$M$205,9,FALSE)</f>
        <v>Present</v>
      </c>
      <c r="S60" s="25">
        <f>VLOOKUP($O60,InfoFrom2018Spreadsheet!$A$2:$M$205,10,FALSE)</f>
        <v>0</v>
      </c>
      <c r="T60" s="25">
        <f>VLOOKUP($O60,InfoFrom2018Spreadsheet!$A$2:$M$205,11,FALSE)</f>
        <v>0</v>
      </c>
      <c r="U60" s="25">
        <f>VLOOKUP($O60,InfoFrom2018Spreadsheet!$A$2:$M$205,12,FALSE)</f>
        <v>0</v>
      </c>
      <c r="V60" s="25">
        <f>VLOOKUP($O60,InfoFrom2018Spreadsheet!$A$2:$M$205,13,FALSE)</f>
        <v>0</v>
      </c>
    </row>
    <row r="61" spans="1:22" x14ac:dyDescent="0.25">
      <c r="A61" s="25">
        <v>1591100</v>
      </c>
      <c r="B61" s="46" t="s">
        <v>110</v>
      </c>
      <c r="D61" s="45">
        <v>42</v>
      </c>
      <c r="E61" s="26">
        <v>1621.72</v>
      </c>
      <c r="F61" s="26">
        <v>230</v>
      </c>
      <c r="G61" s="26">
        <v>390</v>
      </c>
      <c r="H61" s="26">
        <v>670</v>
      </c>
      <c r="I61" s="27">
        <f t="shared" si="0"/>
        <v>12.801600000000001</v>
      </c>
      <c r="J61" s="27">
        <f t="shared" si="1"/>
        <v>656.29386680000005</v>
      </c>
      <c r="K61" s="27">
        <f t="shared" si="2"/>
        <v>4.5087527808048575</v>
      </c>
      <c r="L61" s="34" t="str">
        <f t="shared" si="3"/>
        <v>Deep</v>
      </c>
      <c r="M61" s="25" t="s">
        <v>364</v>
      </c>
      <c r="O61" s="33">
        <v>1591100</v>
      </c>
      <c r="P61" s="33" t="s">
        <v>213</v>
      </c>
      <c r="Q61" s="25" t="str">
        <f>VLOOKUP($O61,InfoFrom2018Spreadsheet!$A$2:$M$205,8,FALSE)</f>
        <v>Complex - Two Story</v>
      </c>
      <c r="R61" s="25" t="str">
        <f>VLOOKUP($O61,InfoFrom2018Spreadsheet!$A$2:$M$205,9,FALSE)</f>
        <v>Present</v>
      </c>
      <c r="S61" s="25">
        <f>VLOOKUP($O61,InfoFrom2018Spreadsheet!$A$2:$M$205,10,FALSE)</f>
        <v>0</v>
      </c>
      <c r="T61" s="25">
        <f>VLOOKUP($O61,InfoFrom2018Spreadsheet!$A$2:$M$205,11,FALSE)</f>
        <v>0</v>
      </c>
      <c r="U61" s="25">
        <f>VLOOKUP($O61,InfoFrom2018Spreadsheet!$A$2:$M$205,12,FALSE)</f>
        <v>0</v>
      </c>
      <c r="V61" s="25">
        <f>VLOOKUP($O61,InfoFrom2018Spreadsheet!$A$2:$M$205,13,FALSE)</f>
        <v>0</v>
      </c>
    </row>
    <row r="62" spans="1:22" x14ac:dyDescent="0.25">
      <c r="A62" s="25">
        <v>850300</v>
      </c>
      <c r="B62" s="46" t="s">
        <v>174</v>
      </c>
      <c r="D62" s="45">
        <v>94</v>
      </c>
      <c r="E62" s="26">
        <v>1210.25</v>
      </c>
      <c r="F62" s="26">
        <v>210</v>
      </c>
      <c r="G62" s="26">
        <v>410</v>
      </c>
      <c r="H62" s="26">
        <v>790</v>
      </c>
      <c r="I62" s="27">
        <f t="shared" si="0"/>
        <v>28.651200000000003</v>
      </c>
      <c r="J62" s="27">
        <f t="shared" si="1"/>
        <v>489.7760725</v>
      </c>
      <c r="K62" s="27">
        <f t="shared" si="2"/>
        <v>10.613838606729555</v>
      </c>
      <c r="L62" s="34" t="str">
        <f t="shared" si="3"/>
        <v>Deep</v>
      </c>
      <c r="M62" s="25" t="s">
        <v>364</v>
      </c>
      <c r="O62" s="33">
        <v>850300</v>
      </c>
      <c r="P62" s="33" t="s">
        <v>174</v>
      </c>
      <c r="Q62" s="25" t="str">
        <f>VLOOKUP($O62,InfoFrom2018Spreadsheet!$A$2:$M$205,8,FALSE)</f>
        <v>Complex - Two Story</v>
      </c>
      <c r="R62" s="25" t="str">
        <f>VLOOKUP($O62,InfoFrom2018Spreadsheet!$A$2:$M$205,9,FALSE)</f>
        <v>Present</v>
      </c>
      <c r="S62" s="25">
        <f>VLOOKUP($O62,InfoFrom2018Spreadsheet!$A$2:$M$205,10,FALSE)</f>
        <v>0</v>
      </c>
      <c r="T62" s="25">
        <f>VLOOKUP($O62,InfoFrom2018Spreadsheet!$A$2:$M$205,11,FALSE)</f>
        <v>0</v>
      </c>
      <c r="U62" s="25">
        <f>VLOOKUP($O62,InfoFrom2018Spreadsheet!$A$2:$M$205,12,FALSE)</f>
        <v>0</v>
      </c>
      <c r="V62" s="25">
        <f>VLOOKUP($O62,InfoFrom2018Spreadsheet!$A$2:$M$205,13,FALSE)</f>
        <v>0</v>
      </c>
    </row>
    <row r="63" spans="1:22" ht="45" x14ac:dyDescent="0.25">
      <c r="A63" s="25">
        <v>265000</v>
      </c>
      <c r="B63" s="46" t="s">
        <v>101</v>
      </c>
      <c r="D63" s="45">
        <v>67</v>
      </c>
      <c r="E63" s="26">
        <v>73.069999999999993</v>
      </c>
      <c r="F63" s="26">
        <v>200</v>
      </c>
      <c r="G63" s="26">
        <v>420</v>
      </c>
      <c r="H63" s="26">
        <v>920</v>
      </c>
      <c r="I63" s="27">
        <f t="shared" si="0"/>
        <v>20.421600000000002</v>
      </c>
      <c r="J63" s="27">
        <f t="shared" si="1"/>
        <v>29.570698299999997</v>
      </c>
      <c r="K63" s="27">
        <f t="shared" si="2"/>
        <v>13.816119933853704</v>
      </c>
      <c r="L63" s="34" t="str">
        <f t="shared" si="3"/>
        <v>Deep</v>
      </c>
      <c r="M63" s="25" t="s">
        <v>364</v>
      </c>
      <c r="O63" s="33">
        <v>265000</v>
      </c>
      <c r="P63" s="33" t="s">
        <v>267</v>
      </c>
      <c r="Q63" s="25" t="str">
        <f>VLOOKUP($O63,InfoFrom2018Spreadsheet!$A$2:$M$205,8,FALSE)</f>
        <v>Complex - Two Story</v>
      </c>
      <c r="R63" s="25" t="str">
        <f>VLOOKUP($O63,InfoFrom2018Spreadsheet!$A$2:$M$205,9,FALSE)</f>
        <v>Present</v>
      </c>
      <c r="S63" s="25">
        <f>VLOOKUP($O63,InfoFrom2018Spreadsheet!$A$2:$M$205,10,FALSE)</f>
        <v>0</v>
      </c>
      <c r="T63" s="25">
        <f>VLOOKUP($O63,InfoFrom2018Spreadsheet!$A$2:$M$205,11,FALSE)</f>
        <v>0</v>
      </c>
      <c r="U63" s="25" t="str">
        <f>VLOOKUP($O63,InfoFrom2018Spreadsheet!$A$2:$M$205,12,FALSE)</f>
        <v>Present</v>
      </c>
      <c r="V63" s="25">
        <f>VLOOKUP($O63,InfoFrom2018Spreadsheet!$A$2:$M$205,13,FALSE)</f>
        <v>0</v>
      </c>
    </row>
    <row r="64" spans="1:22" x14ac:dyDescent="0.25">
      <c r="A64" s="25">
        <v>1623700</v>
      </c>
      <c r="B64" s="46" t="s">
        <v>152</v>
      </c>
      <c r="D64" s="45">
        <v>43</v>
      </c>
      <c r="E64" s="26">
        <v>627.71</v>
      </c>
      <c r="F64" s="26">
        <v>230</v>
      </c>
      <c r="G64" s="26">
        <v>420</v>
      </c>
      <c r="H64" s="26">
        <v>780</v>
      </c>
      <c r="I64" s="27">
        <f t="shared" si="0"/>
        <v>13.106400000000001</v>
      </c>
      <c r="J64" s="27">
        <f t="shared" si="1"/>
        <v>254.02795990000001</v>
      </c>
      <c r="K64" s="27">
        <f t="shared" si="2"/>
        <v>5.4083329634455026</v>
      </c>
      <c r="L64" s="34" t="str">
        <f t="shared" si="3"/>
        <v>Deep</v>
      </c>
      <c r="M64" s="25" t="s">
        <v>364</v>
      </c>
      <c r="O64" s="33">
        <v>1623700</v>
      </c>
      <c r="P64" s="33" t="s">
        <v>220</v>
      </c>
      <c r="Q64" s="25" t="str">
        <f>VLOOKUP($O64,InfoFrom2018Spreadsheet!$A$2:$M$205,8,FALSE)</f>
        <v>Complex - Two Story</v>
      </c>
      <c r="R64" s="25" t="str">
        <f>VLOOKUP($O64,InfoFrom2018Spreadsheet!$A$2:$M$205,9,FALSE)</f>
        <v>Present</v>
      </c>
      <c r="S64" s="25">
        <f>VLOOKUP($O64,InfoFrom2018Spreadsheet!$A$2:$M$205,10,FALSE)</f>
        <v>0</v>
      </c>
      <c r="T64" s="25">
        <f>VLOOKUP($O64,InfoFrom2018Spreadsheet!$A$2:$M$205,11,FALSE)</f>
        <v>0</v>
      </c>
      <c r="U64" s="25">
        <f>VLOOKUP($O64,InfoFrom2018Spreadsheet!$A$2:$M$205,12,FALSE)</f>
        <v>0</v>
      </c>
      <c r="V64" s="25">
        <f>VLOOKUP($O64,InfoFrom2018Spreadsheet!$A$2:$M$205,13,FALSE)</f>
        <v>0</v>
      </c>
    </row>
    <row r="65" spans="1:22" x14ac:dyDescent="0.25">
      <c r="A65" s="25">
        <v>2316600</v>
      </c>
      <c r="B65" s="46" t="s">
        <v>117</v>
      </c>
      <c r="D65" s="45">
        <v>80</v>
      </c>
      <c r="E65" s="26">
        <v>308.56</v>
      </c>
      <c r="F65" s="26">
        <v>270</v>
      </c>
      <c r="G65" s="26">
        <v>530</v>
      </c>
      <c r="H65" s="26">
        <v>1000</v>
      </c>
      <c r="I65" s="27">
        <f t="shared" si="0"/>
        <v>24.384</v>
      </c>
      <c r="J65" s="27">
        <f t="shared" si="1"/>
        <v>124.8711464</v>
      </c>
      <c r="K65" s="27">
        <f t="shared" si="2"/>
        <v>11.583324121791499</v>
      </c>
      <c r="L65" s="34" t="str">
        <f t="shared" si="3"/>
        <v>Deep</v>
      </c>
      <c r="M65" s="25" t="s">
        <v>364</v>
      </c>
      <c r="O65" s="33">
        <v>2316600</v>
      </c>
      <c r="P65" s="33" t="s">
        <v>117</v>
      </c>
      <c r="Q65" s="25" t="str">
        <f>VLOOKUP($O65,InfoFrom2018Spreadsheet!$A$2:$M$205,8,FALSE)</f>
        <v>Complex - Two Story</v>
      </c>
      <c r="R65" s="25" t="str">
        <f>VLOOKUP($O65,InfoFrom2018Spreadsheet!$A$2:$M$205,9,FALSE)</f>
        <v>Historic</v>
      </c>
      <c r="S65" s="25">
        <f>VLOOKUP($O65,InfoFrom2018Spreadsheet!$A$2:$M$205,10,FALSE)</f>
        <v>0</v>
      </c>
      <c r="T65" s="25">
        <f>VLOOKUP($O65,InfoFrom2018Spreadsheet!$A$2:$M$205,11,FALSE)</f>
        <v>0</v>
      </c>
      <c r="U65" s="25">
        <f>VLOOKUP($O65,InfoFrom2018Spreadsheet!$A$2:$M$205,12,FALSE)</f>
        <v>0</v>
      </c>
      <c r="V65" s="25" t="str">
        <f>VLOOKUP($O65,InfoFrom2018Spreadsheet!$A$2:$M$205,13,FALSE)</f>
        <v>Present</v>
      </c>
    </row>
    <row r="66" spans="1:22" ht="30" x14ac:dyDescent="0.25">
      <c r="A66" s="25">
        <v>2706500</v>
      </c>
      <c r="B66" s="46" t="s">
        <v>33</v>
      </c>
      <c r="D66" s="45">
        <v>45</v>
      </c>
      <c r="E66" s="26">
        <v>527.04999999999995</v>
      </c>
      <c r="F66" s="26">
        <v>270</v>
      </c>
      <c r="G66" s="26">
        <v>530</v>
      </c>
      <c r="H66" s="26">
        <v>1000</v>
      </c>
      <c r="I66" s="27">
        <f t="shared" ref="I66:I129" si="4">D66*0.3048</f>
        <v>13.716000000000001</v>
      </c>
      <c r="J66" s="27">
        <f t="shared" ref="J66:J129" si="5">E66*0.40469</f>
        <v>213.29186449999997</v>
      </c>
      <c r="K66" s="27">
        <f t="shared" ref="K66:K129" si="6">(I66-0.1)/(LOG10(J66))</f>
        <v>5.8463504962764539</v>
      </c>
      <c r="L66" s="34" t="str">
        <f t="shared" ref="L66:L129" si="7">IF(K66&lt;3.801,"Shallow","Deep")</f>
        <v>Deep</v>
      </c>
      <c r="M66" s="25" t="s">
        <v>364</v>
      </c>
      <c r="O66" s="33">
        <v>2706500</v>
      </c>
      <c r="P66" s="33" t="s">
        <v>226</v>
      </c>
      <c r="Q66" s="25" t="str">
        <f>VLOOKUP($O66,InfoFrom2018Spreadsheet!$A$2:$M$205,8,FALSE)</f>
        <v>Complex - Two Story</v>
      </c>
      <c r="R66" s="25" t="str">
        <f>VLOOKUP($O66,InfoFrom2018Spreadsheet!$A$2:$M$205,9,FALSE)</f>
        <v>Present</v>
      </c>
      <c r="S66" s="25">
        <f>VLOOKUP($O66,InfoFrom2018Spreadsheet!$A$2:$M$205,10,FALSE)</f>
        <v>0</v>
      </c>
      <c r="T66" s="25">
        <f>VLOOKUP($O66,InfoFrom2018Spreadsheet!$A$2:$M$205,11,FALSE)</f>
        <v>0</v>
      </c>
      <c r="U66" s="25">
        <f>VLOOKUP($O66,InfoFrom2018Spreadsheet!$A$2:$M$205,12,FALSE)</f>
        <v>0</v>
      </c>
      <c r="V66" s="25">
        <f>VLOOKUP($O66,InfoFrom2018Spreadsheet!$A$2:$M$205,13,FALSE)</f>
        <v>0</v>
      </c>
    </row>
    <row r="67" spans="1:22" ht="30" x14ac:dyDescent="0.25">
      <c r="A67" s="25">
        <v>2334700</v>
      </c>
      <c r="B67" s="46" t="s">
        <v>74</v>
      </c>
      <c r="D67" s="45">
        <v>61</v>
      </c>
      <c r="E67" s="26">
        <v>827.08</v>
      </c>
      <c r="F67" s="26">
        <v>290</v>
      </c>
      <c r="G67" s="26">
        <v>550</v>
      </c>
      <c r="H67" s="26">
        <v>1000</v>
      </c>
      <c r="I67" s="27">
        <f t="shared" si="4"/>
        <v>18.5928</v>
      </c>
      <c r="J67" s="27">
        <f t="shared" si="5"/>
        <v>334.71100519999999</v>
      </c>
      <c r="K67" s="27">
        <f t="shared" si="6"/>
        <v>7.324838516756496</v>
      </c>
      <c r="L67" s="34" t="str">
        <f t="shared" si="7"/>
        <v>Deep</v>
      </c>
      <c r="M67" s="25" t="s">
        <v>364</v>
      </c>
      <c r="O67" s="33">
        <v>2334700</v>
      </c>
      <c r="P67" s="33" t="s">
        <v>249</v>
      </c>
      <c r="Q67" s="25" t="str">
        <f>VLOOKUP($O67,InfoFrom2018Spreadsheet!$A$2:$M$205,8,FALSE)</f>
        <v>Complex - Two Story</v>
      </c>
      <c r="R67" s="25" t="str">
        <f>VLOOKUP($O67,InfoFrom2018Spreadsheet!$A$2:$M$205,9,FALSE)</f>
        <v>Present</v>
      </c>
      <c r="S67" s="25">
        <f>VLOOKUP($O67,InfoFrom2018Spreadsheet!$A$2:$M$205,10,FALSE)</f>
        <v>0</v>
      </c>
      <c r="T67" s="25">
        <f>VLOOKUP($O67,InfoFrom2018Spreadsheet!$A$2:$M$205,11,FALSE)</f>
        <v>0</v>
      </c>
      <c r="U67" s="25">
        <f>VLOOKUP($O67,InfoFrom2018Spreadsheet!$A$2:$M$205,12,FALSE)</f>
        <v>0</v>
      </c>
      <c r="V67" s="25">
        <f>VLOOKUP($O67,InfoFrom2018Spreadsheet!$A$2:$M$205,13,FALSE)</f>
        <v>0</v>
      </c>
    </row>
    <row r="68" spans="1:22" ht="30" x14ac:dyDescent="0.25">
      <c r="A68" s="25">
        <v>533600</v>
      </c>
      <c r="B68" s="46" t="s">
        <v>69</v>
      </c>
      <c r="D68" s="45">
        <v>62</v>
      </c>
      <c r="E68" s="26">
        <v>132.63</v>
      </c>
      <c r="F68" s="26">
        <v>280</v>
      </c>
      <c r="G68" s="26">
        <v>590</v>
      </c>
      <c r="H68" s="26">
        <v>1300</v>
      </c>
      <c r="I68" s="27">
        <f t="shared" si="4"/>
        <v>18.897600000000001</v>
      </c>
      <c r="J68" s="27">
        <f t="shared" si="5"/>
        <v>53.6740347</v>
      </c>
      <c r="K68" s="27">
        <f t="shared" si="6"/>
        <v>10.867145670431727</v>
      </c>
      <c r="L68" s="34" t="str">
        <f t="shared" si="7"/>
        <v>Deep</v>
      </c>
      <c r="M68" s="25" t="s">
        <v>299</v>
      </c>
      <c r="N68" s="25" t="s">
        <v>398</v>
      </c>
      <c r="O68" s="33">
        <v>533600</v>
      </c>
      <c r="P68" s="33" t="s">
        <v>69</v>
      </c>
      <c r="Q68" s="25" t="str">
        <f>VLOOKUP($O68,InfoFrom2018Spreadsheet!$A$2:$M$205,8,FALSE)</f>
        <v>Simple - Two Story</v>
      </c>
      <c r="R68" s="25">
        <f>VLOOKUP($O68,InfoFrom2018Spreadsheet!$A$2:$M$205,9,FALSE)</f>
        <v>0</v>
      </c>
      <c r="S68" s="25">
        <f>VLOOKUP($O68,InfoFrom2018Spreadsheet!$A$2:$M$205,10,FALSE)</f>
        <v>0</v>
      </c>
      <c r="T68" s="25">
        <f>VLOOKUP($O68,InfoFrom2018Spreadsheet!$A$2:$M$205,11,FALSE)</f>
        <v>0</v>
      </c>
      <c r="U68" s="25" t="str">
        <f>VLOOKUP($O68,InfoFrom2018Spreadsheet!$A$2:$M$205,12,FALSE)</f>
        <v>Stocked</v>
      </c>
      <c r="V68" s="25">
        <f>VLOOKUP($O68,InfoFrom2018Spreadsheet!$A$2:$M$205,13,FALSE)</f>
        <v>0</v>
      </c>
    </row>
    <row r="69" spans="1:22" x14ac:dyDescent="0.25">
      <c r="A69" s="25">
        <v>2105100</v>
      </c>
      <c r="B69" s="46" t="s">
        <v>8</v>
      </c>
      <c r="D69" s="45">
        <v>87</v>
      </c>
      <c r="E69" s="26">
        <v>1347.73</v>
      </c>
      <c r="F69" s="26">
        <v>330</v>
      </c>
      <c r="G69" s="26">
        <v>590</v>
      </c>
      <c r="H69" s="26">
        <v>1100</v>
      </c>
      <c r="I69" s="27">
        <f t="shared" si="4"/>
        <v>26.517600000000002</v>
      </c>
      <c r="J69" s="27">
        <f t="shared" si="5"/>
        <v>545.41285370000003</v>
      </c>
      <c r="K69" s="27">
        <f t="shared" si="6"/>
        <v>9.652996351791522</v>
      </c>
      <c r="L69" s="34" t="str">
        <f t="shared" si="7"/>
        <v>Deep</v>
      </c>
      <c r="M69" s="25" t="s">
        <v>364</v>
      </c>
      <c r="O69" s="33">
        <v>2105100</v>
      </c>
      <c r="P69" s="37" t="s">
        <v>8</v>
      </c>
      <c r="Q69" s="25" t="str">
        <f>VLOOKUP($O69,InfoFrom2018Spreadsheet!$A$2:$M$205,8,FALSE)</f>
        <v>Complex - Two Story</v>
      </c>
      <c r="R69" s="25" t="str">
        <f>VLOOKUP($O69,InfoFrom2018Spreadsheet!$A$2:$M$205,9,FALSE)</f>
        <v>Present</v>
      </c>
      <c r="S69" s="25">
        <f>VLOOKUP($O69,InfoFrom2018Spreadsheet!$A$2:$M$205,10,FALSE)</f>
        <v>0</v>
      </c>
      <c r="T69" s="25">
        <f>VLOOKUP($O69,InfoFrom2018Spreadsheet!$A$2:$M$205,11,FALSE)</f>
        <v>0</v>
      </c>
      <c r="U69" s="25">
        <f>VLOOKUP($O69,InfoFrom2018Spreadsheet!$A$2:$M$205,12,FALSE)</f>
        <v>0</v>
      </c>
      <c r="V69" s="25">
        <f>VLOOKUP($O69,InfoFrom2018Spreadsheet!$A$2:$M$205,13,FALSE)</f>
        <v>0</v>
      </c>
    </row>
    <row r="70" spans="1:22" x14ac:dyDescent="0.25">
      <c r="A70" s="25">
        <v>2109300</v>
      </c>
      <c r="B70" s="46" t="s">
        <v>161</v>
      </c>
      <c r="D70" s="45">
        <v>42</v>
      </c>
      <c r="E70" s="26">
        <v>209.86</v>
      </c>
      <c r="F70" s="26">
        <v>280</v>
      </c>
      <c r="G70" s="26">
        <v>590</v>
      </c>
      <c r="H70" s="26">
        <v>1200</v>
      </c>
      <c r="I70" s="27">
        <f t="shared" si="4"/>
        <v>12.801600000000001</v>
      </c>
      <c r="J70" s="27">
        <f t="shared" si="5"/>
        <v>84.928243399999999</v>
      </c>
      <c r="K70" s="27">
        <f t="shared" si="6"/>
        <v>6.5843736033070366</v>
      </c>
      <c r="L70" s="34" t="str">
        <f t="shared" si="7"/>
        <v>Deep</v>
      </c>
      <c r="M70" s="25" t="s">
        <v>364</v>
      </c>
      <c r="O70" s="33">
        <v>2109300</v>
      </c>
      <c r="P70" s="33" t="s">
        <v>161</v>
      </c>
      <c r="Q70" s="25" t="str">
        <f>VLOOKUP($O70,InfoFrom2018Spreadsheet!$A$2:$M$205,8,FALSE)</f>
        <v>Complex - Two Story</v>
      </c>
      <c r="R70" s="25" t="str">
        <f>VLOOKUP($O70,InfoFrom2018Spreadsheet!$A$2:$M$205,9,FALSE)</f>
        <v>Present</v>
      </c>
      <c r="S70" s="25">
        <f>VLOOKUP($O70,InfoFrom2018Spreadsheet!$A$2:$M$205,10,FALSE)</f>
        <v>0</v>
      </c>
      <c r="T70" s="25">
        <f>VLOOKUP($O70,InfoFrom2018Spreadsheet!$A$2:$M$205,11,FALSE)</f>
        <v>0</v>
      </c>
      <c r="U70" s="25">
        <f>VLOOKUP($O70,InfoFrom2018Spreadsheet!$A$2:$M$205,12,FALSE)</f>
        <v>0</v>
      </c>
      <c r="V70" s="25">
        <f>VLOOKUP($O70,InfoFrom2018Spreadsheet!$A$2:$M$205,13,FALSE)</f>
        <v>0</v>
      </c>
    </row>
    <row r="71" spans="1:22" x14ac:dyDescent="0.25">
      <c r="A71" s="25">
        <v>2954800</v>
      </c>
      <c r="B71" s="46" t="s">
        <v>131</v>
      </c>
      <c r="D71" s="45">
        <v>44</v>
      </c>
      <c r="E71" s="26">
        <v>523.15</v>
      </c>
      <c r="F71" s="26">
        <v>300</v>
      </c>
      <c r="G71" s="26">
        <v>600</v>
      </c>
      <c r="H71" s="26">
        <v>1200</v>
      </c>
      <c r="I71" s="27">
        <f t="shared" si="4"/>
        <v>13.411200000000001</v>
      </c>
      <c r="J71" s="27">
        <f t="shared" si="5"/>
        <v>211.7135735</v>
      </c>
      <c r="K71" s="27">
        <f t="shared" si="6"/>
        <v>5.7234042460663108</v>
      </c>
      <c r="L71" s="34" t="str">
        <f t="shared" si="7"/>
        <v>Deep</v>
      </c>
      <c r="M71" s="25" t="s">
        <v>364</v>
      </c>
      <c r="O71" s="33">
        <v>2954800</v>
      </c>
      <c r="P71" s="33" t="s">
        <v>131</v>
      </c>
      <c r="Q71" s="25" t="str">
        <f>VLOOKUP($O71,InfoFrom2018Spreadsheet!$A$2:$M$205,8,FALSE)</f>
        <v>Complex - Two Story</v>
      </c>
      <c r="R71" s="25" t="str">
        <f>VLOOKUP($O71,InfoFrom2018Spreadsheet!$A$2:$M$205,9,FALSE)</f>
        <v>Historic</v>
      </c>
      <c r="S71" s="25">
        <f>VLOOKUP($O71,InfoFrom2018Spreadsheet!$A$2:$M$205,10,FALSE)</f>
        <v>0</v>
      </c>
      <c r="T71" s="25">
        <f>VLOOKUP($O71,InfoFrom2018Spreadsheet!$A$2:$M$205,11,FALSE)</f>
        <v>0</v>
      </c>
      <c r="U71" s="25">
        <f>VLOOKUP($O71,InfoFrom2018Spreadsheet!$A$2:$M$205,12,FALSE)</f>
        <v>0</v>
      </c>
      <c r="V71" s="25">
        <f>VLOOKUP($O71,InfoFrom2018Spreadsheet!$A$2:$M$205,13,FALSE)</f>
        <v>0</v>
      </c>
    </row>
    <row r="72" spans="1:22" ht="30" x14ac:dyDescent="0.25">
      <c r="A72" s="25">
        <v>2321400</v>
      </c>
      <c r="B72" s="46" t="s">
        <v>108</v>
      </c>
      <c r="D72" s="45">
        <v>87</v>
      </c>
      <c r="E72" s="26">
        <v>394.25</v>
      </c>
      <c r="F72" s="26">
        <v>310</v>
      </c>
      <c r="G72" s="26">
        <v>610</v>
      </c>
      <c r="H72" s="26">
        <v>1200</v>
      </c>
      <c r="I72" s="27">
        <f t="shared" si="4"/>
        <v>26.517600000000002</v>
      </c>
      <c r="J72" s="27">
        <f t="shared" si="5"/>
        <v>159.54903250000001</v>
      </c>
      <c r="K72" s="27">
        <f t="shared" si="6"/>
        <v>11.992223820790853</v>
      </c>
      <c r="L72" s="34" t="str">
        <f t="shared" si="7"/>
        <v>Deep</v>
      </c>
      <c r="M72" s="25" t="s">
        <v>364</v>
      </c>
      <c r="O72" s="33">
        <v>2321400</v>
      </c>
      <c r="P72" s="33" t="s">
        <v>283</v>
      </c>
      <c r="Q72" s="25" t="str">
        <f>VLOOKUP($O72,InfoFrom2018Spreadsheet!$A$2:$M$205,8,FALSE)</f>
        <v>Complex - Two Story</v>
      </c>
      <c r="R72" s="25" t="str">
        <f>VLOOKUP($O72,InfoFrom2018Spreadsheet!$A$2:$M$205,9,FALSE)</f>
        <v>Present</v>
      </c>
      <c r="S72" s="25">
        <f>VLOOKUP($O72,InfoFrom2018Spreadsheet!$A$2:$M$205,10,FALSE)</f>
        <v>0</v>
      </c>
      <c r="T72" s="25">
        <f>VLOOKUP($O72,InfoFrom2018Spreadsheet!$A$2:$M$205,11,FALSE)</f>
        <v>0</v>
      </c>
      <c r="U72" s="25">
        <f>VLOOKUP($O72,InfoFrom2018Spreadsheet!$A$2:$M$205,12,FALSE)</f>
        <v>0</v>
      </c>
      <c r="V72" s="25">
        <f>VLOOKUP($O72,InfoFrom2018Spreadsheet!$A$2:$M$205,13,FALSE)</f>
        <v>0</v>
      </c>
    </row>
    <row r="73" spans="1:22" ht="30" x14ac:dyDescent="0.25">
      <c r="A73" s="25">
        <v>828000</v>
      </c>
      <c r="B73" s="46" t="s">
        <v>168</v>
      </c>
      <c r="D73" s="45">
        <v>90</v>
      </c>
      <c r="E73" s="26">
        <v>980.92</v>
      </c>
      <c r="F73" s="26">
        <v>360</v>
      </c>
      <c r="G73" s="26">
        <v>640</v>
      </c>
      <c r="H73" s="26">
        <v>1200</v>
      </c>
      <c r="I73" s="27">
        <f t="shared" si="4"/>
        <v>27.432000000000002</v>
      </c>
      <c r="J73" s="27">
        <f t="shared" si="5"/>
        <v>396.96851479999998</v>
      </c>
      <c r="K73" s="27">
        <f t="shared" si="6"/>
        <v>10.517339582151664</v>
      </c>
      <c r="L73" s="34" t="str">
        <f t="shared" si="7"/>
        <v>Deep</v>
      </c>
      <c r="M73" s="25" t="s">
        <v>299</v>
      </c>
      <c r="N73" s="25" t="s">
        <v>410</v>
      </c>
      <c r="O73" s="33">
        <v>828000</v>
      </c>
      <c r="P73" s="33" t="s">
        <v>168</v>
      </c>
      <c r="Q73" s="25" t="str">
        <f>VLOOKUP($O73,InfoFrom2018Spreadsheet!$A$2:$M$205,8,FALSE)</f>
        <v>Complex - Two Story</v>
      </c>
      <c r="R73" s="32" t="s">
        <v>315</v>
      </c>
      <c r="S73" s="25">
        <f>VLOOKUP($O73,InfoFrom2018Spreadsheet!$A$2:$M$205,10,FALSE)</f>
        <v>0</v>
      </c>
      <c r="T73" s="25">
        <f>VLOOKUP($O73,InfoFrom2018Spreadsheet!$A$2:$M$205,11,FALSE)</f>
        <v>0</v>
      </c>
      <c r="U73" s="25" t="str">
        <f>VLOOKUP($O73,InfoFrom2018Spreadsheet!$A$2:$M$205,12,FALSE)</f>
        <v>Transient</v>
      </c>
      <c r="V73" s="25">
        <f>VLOOKUP($O73,InfoFrom2018Spreadsheet!$A$2:$M$205,13,FALSE)</f>
        <v>0</v>
      </c>
    </row>
    <row r="74" spans="1:22" ht="30" x14ac:dyDescent="0.25">
      <c r="A74" s="25">
        <v>2317600</v>
      </c>
      <c r="B74" s="46" t="s">
        <v>145</v>
      </c>
      <c r="D74" s="45">
        <v>61</v>
      </c>
      <c r="E74" s="26">
        <v>179.64</v>
      </c>
      <c r="F74" s="26">
        <v>300</v>
      </c>
      <c r="G74" s="26">
        <v>650</v>
      </c>
      <c r="H74" s="26">
        <v>1400</v>
      </c>
      <c r="I74" s="27">
        <f t="shared" si="4"/>
        <v>18.5928</v>
      </c>
      <c r="J74" s="27">
        <f t="shared" si="5"/>
        <v>72.698511599999989</v>
      </c>
      <c r="K74" s="27">
        <f t="shared" si="6"/>
        <v>9.9342178269782337</v>
      </c>
      <c r="L74" s="34" t="str">
        <f t="shared" si="7"/>
        <v>Deep</v>
      </c>
      <c r="M74" s="25" t="s">
        <v>364</v>
      </c>
      <c r="O74" s="33">
        <v>2317600</v>
      </c>
      <c r="P74" s="33" t="s">
        <v>251</v>
      </c>
      <c r="Q74" s="25" t="str">
        <f>VLOOKUP($O74,InfoFrom2018Spreadsheet!$A$2:$M$205,8,FALSE)</f>
        <v>Complex - Two Story</v>
      </c>
      <c r="R74" s="25" t="str">
        <f>VLOOKUP($O74,InfoFrom2018Spreadsheet!$A$2:$M$205,9,FALSE)</f>
        <v>Present</v>
      </c>
      <c r="S74" s="25">
        <f>VLOOKUP($O74,InfoFrom2018Spreadsheet!$A$2:$M$205,10,FALSE)</f>
        <v>0</v>
      </c>
      <c r="T74" s="25">
        <f>VLOOKUP($O74,InfoFrom2018Spreadsheet!$A$2:$M$205,11,FALSE)</f>
        <v>0</v>
      </c>
      <c r="U74" s="25">
        <f>VLOOKUP($O74,InfoFrom2018Spreadsheet!$A$2:$M$205,12,FALSE)</f>
        <v>0</v>
      </c>
      <c r="V74" s="25">
        <f>VLOOKUP($O74,InfoFrom2018Spreadsheet!$A$2:$M$205,13,FALSE)</f>
        <v>0</v>
      </c>
    </row>
    <row r="75" spans="1:22" ht="30" x14ac:dyDescent="0.25">
      <c r="A75" s="25">
        <v>1596300</v>
      </c>
      <c r="B75" s="46" t="s">
        <v>126</v>
      </c>
      <c r="D75" s="45">
        <v>53</v>
      </c>
      <c r="E75" s="26">
        <v>971.67</v>
      </c>
      <c r="F75" s="26">
        <v>340</v>
      </c>
      <c r="G75" s="26">
        <v>680</v>
      </c>
      <c r="H75" s="26">
        <v>1300</v>
      </c>
      <c r="I75" s="27">
        <f t="shared" si="4"/>
        <v>16.154400000000003</v>
      </c>
      <c r="J75" s="27">
        <f t="shared" si="5"/>
        <v>393.22513229999998</v>
      </c>
      <c r="K75" s="27">
        <f t="shared" si="6"/>
        <v>6.1875220296568045</v>
      </c>
      <c r="L75" s="34" t="str">
        <f t="shared" si="7"/>
        <v>Deep</v>
      </c>
      <c r="M75" s="25" t="s">
        <v>364</v>
      </c>
      <c r="O75" s="33">
        <v>1596300</v>
      </c>
      <c r="P75" s="33" t="s">
        <v>235</v>
      </c>
      <c r="Q75" s="25" t="str">
        <f>VLOOKUP($O75,InfoFrom2018Spreadsheet!$A$2:$M$205,8,FALSE)</f>
        <v>Complex - Two Story</v>
      </c>
      <c r="R75" s="25" t="str">
        <f>VLOOKUP($O75,InfoFrom2018Spreadsheet!$A$2:$M$205,9,FALSE)</f>
        <v>Present</v>
      </c>
      <c r="S75" s="25">
        <f>VLOOKUP($O75,InfoFrom2018Spreadsheet!$A$2:$M$205,10,FALSE)</f>
        <v>0</v>
      </c>
      <c r="T75" s="25">
        <f>VLOOKUP($O75,InfoFrom2018Spreadsheet!$A$2:$M$205,11,FALSE)</f>
        <v>0</v>
      </c>
      <c r="U75" s="25">
        <f>VLOOKUP($O75,InfoFrom2018Spreadsheet!$A$2:$M$205,12,FALSE)</f>
        <v>0</v>
      </c>
      <c r="V75" s="25">
        <f>VLOOKUP($O75,InfoFrom2018Spreadsheet!$A$2:$M$205,13,FALSE)</f>
        <v>0</v>
      </c>
    </row>
    <row r="76" spans="1:22" x14ac:dyDescent="0.25">
      <c r="A76" s="25">
        <v>1592400</v>
      </c>
      <c r="B76" s="46" t="s">
        <v>135</v>
      </c>
      <c r="D76" s="45">
        <v>57</v>
      </c>
      <c r="E76" s="26">
        <v>1057.46</v>
      </c>
      <c r="F76" s="26">
        <v>370</v>
      </c>
      <c r="G76" s="26">
        <v>690</v>
      </c>
      <c r="H76" s="26">
        <v>1300</v>
      </c>
      <c r="I76" s="27">
        <f t="shared" si="4"/>
        <v>17.3736</v>
      </c>
      <c r="J76" s="27">
        <f t="shared" si="5"/>
        <v>427.94348739999998</v>
      </c>
      <c r="K76" s="27">
        <f t="shared" si="6"/>
        <v>6.5644482538901139</v>
      </c>
      <c r="L76" s="34" t="str">
        <f t="shared" si="7"/>
        <v>Deep</v>
      </c>
      <c r="M76" s="25" t="s">
        <v>364</v>
      </c>
      <c r="O76" s="33">
        <v>1592400</v>
      </c>
      <c r="P76" s="33" t="s">
        <v>135</v>
      </c>
      <c r="Q76" s="25" t="str">
        <f>VLOOKUP($O76,InfoFrom2018Spreadsheet!$A$2:$M$205,8,FALSE)</f>
        <v>Complex - Two Story</v>
      </c>
      <c r="R76" s="25" t="str">
        <f>VLOOKUP($O76,InfoFrom2018Spreadsheet!$A$2:$M$205,9,FALSE)</f>
        <v>Present</v>
      </c>
      <c r="S76" s="25">
        <f>VLOOKUP($O76,InfoFrom2018Spreadsheet!$A$2:$M$205,10,FALSE)</f>
        <v>0</v>
      </c>
      <c r="T76" s="25">
        <f>VLOOKUP($O76,InfoFrom2018Spreadsheet!$A$2:$M$205,11,FALSE)</f>
        <v>0</v>
      </c>
      <c r="U76" s="25">
        <f>VLOOKUP($O76,InfoFrom2018Spreadsheet!$A$2:$M$205,12,FALSE)</f>
        <v>0</v>
      </c>
      <c r="V76" s="25">
        <f>VLOOKUP($O76,InfoFrom2018Spreadsheet!$A$2:$M$205,13,FALSE)</f>
        <v>0</v>
      </c>
    </row>
    <row r="77" spans="1:22" ht="30" x14ac:dyDescent="0.25">
      <c r="A77" s="25">
        <v>1610700</v>
      </c>
      <c r="B77" s="46" t="s">
        <v>73</v>
      </c>
      <c r="D77" s="45">
        <v>37</v>
      </c>
      <c r="E77" s="26">
        <v>662.74</v>
      </c>
      <c r="F77" s="26">
        <v>360</v>
      </c>
      <c r="G77" s="26">
        <v>700</v>
      </c>
      <c r="H77" s="26">
        <v>1400</v>
      </c>
      <c r="I77" s="27">
        <f t="shared" si="4"/>
        <v>11.277600000000001</v>
      </c>
      <c r="J77" s="27">
        <f t="shared" si="5"/>
        <v>268.20425060000002</v>
      </c>
      <c r="K77" s="27">
        <f t="shared" si="6"/>
        <v>4.6027416407586257</v>
      </c>
      <c r="L77" s="34" t="str">
        <f t="shared" si="7"/>
        <v>Deep</v>
      </c>
      <c r="M77" s="25" t="s">
        <v>299</v>
      </c>
      <c r="N77" s="25" t="s">
        <v>382</v>
      </c>
      <c r="O77" s="33">
        <v>1610700</v>
      </c>
      <c r="P77" s="33" t="s">
        <v>73</v>
      </c>
      <c r="Q77" s="25" t="str">
        <f>VLOOKUP($O77,InfoFrom2018Spreadsheet!$A$2:$M$205,8,FALSE)</f>
        <v>Complex - Two Story</v>
      </c>
      <c r="R77" s="25" t="str">
        <f>VLOOKUP($O77,InfoFrom2018Spreadsheet!$A$2:$M$205,9,FALSE)</f>
        <v>Transient</v>
      </c>
      <c r="S77" s="25">
        <f>VLOOKUP($O77,InfoFrom2018Spreadsheet!$A$2:$M$205,10,FALSE)</f>
        <v>0</v>
      </c>
      <c r="T77" s="25">
        <f>VLOOKUP($O77,InfoFrom2018Spreadsheet!$A$2:$M$205,11,FALSE)</f>
        <v>0</v>
      </c>
      <c r="U77" s="25">
        <f>VLOOKUP($O77,InfoFrom2018Spreadsheet!$A$2:$M$205,12,FALSE)</f>
        <v>0</v>
      </c>
      <c r="V77" s="25">
        <f>VLOOKUP($O77,InfoFrom2018Spreadsheet!$A$2:$M$205,13,FALSE)</f>
        <v>0</v>
      </c>
    </row>
    <row r="78" spans="1:22" x14ac:dyDescent="0.25">
      <c r="A78" s="25">
        <v>2953500</v>
      </c>
      <c r="B78" s="46" t="s">
        <v>115</v>
      </c>
      <c r="D78" s="45">
        <v>60</v>
      </c>
      <c r="E78" s="26">
        <v>908.87</v>
      </c>
      <c r="F78" s="26">
        <v>390</v>
      </c>
      <c r="G78" s="26">
        <v>740</v>
      </c>
      <c r="H78" s="26">
        <v>1400</v>
      </c>
      <c r="I78" s="27">
        <f t="shared" si="4"/>
        <v>18.288</v>
      </c>
      <c r="J78" s="27">
        <f t="shared" si="5"/>
        <v>367.81060029999998</v>
      </c>
      <c r="K78" s="27">
        <f t="shared" si="6"/>
        <v>7.0891129364047725</v>
      </c>
      <c r="L78" s="34" t="str">
        <f t="shared" si="7"/>
        <v>Deep</v>
      </c>
      <c r="M78" s="25" t="s">
        <v>364</v>
      </c>
      <c r="O78" s="33">
        <v>2953500</v>
      </c>
      <c r="P78" s="33" t="s">
        <v>115</v>
      </c>
      <c r="Q78" s="25" t="str">
        <f>VLOOKUP($O78,InfoFrom2018Spreadsheet!$A$2:$M$205,8,FALSE)</f>
        <v>Complex - Two Story</v>
      </c>
      <c r="R78" s="25" t="str">
        <f>VLOOKUP($O78,InfoFrom2018Spreadsheet!$A$2:$M$205,9,FALSE)</f>
        <v>Present</v>
      </c>
      <c r="S78" s="25">
        <f>VLOOKUP($O78,InfoFrom2018Spreadsheet!$A$2:$M$205,10,FALSE)</f>
        <v>0</v>
      </c>
      <c r="T78" s="25">
        <f>VLOOKUP($O78,InfoFrom2018Spreadsheet!$A$2:$M$205,11,FALSE)</f>
        <v>0</v>
      </c>
      <c r="U78" s="25">
        <f>VLOOKUP($O78,InfoFrom2018Spreadsheet!$A$2:$M$205,12,FALSE)</f>
        <v>0</v>
      </c>
      <c r="V78" s="25">
        <f>VLOOKUP($O78,InfoFrom2018Spreadsheet!$A$2:$M$205,13,FALSE)</f>
        <v>0</v>
      </c>
    </row>
    <row r="79" spans="1:22" ht="45" x14ac:dyDescent="0.25">
      <c r="A79" s="25">
        <v>1605800</v>
      </c>
      <c r="B79" s="46" t="s">
        <v>55</v>
      </c>
      <c r="D79" s="45">
        <v>43</v>
      </c>
      <c r="E79" s="26">
        <v>518.19000000000005</v>
      </c>
      <c r="F79" s="26">
        <v>380</v>
      </c>
      <c r="G79" s="26">
        <v>770</v>
      </c>
      <c r="H79" s="26">
        <v>1600</v>
      </c>
      <c r="I79" s="27">
        <f t="shared" si="4"/>
        <v>13.106400000000001</v>
      </c>
      <c r="J79" s="27">
        <f t="shared" si="5"/>
        <v>209.70631110000002</v>
      </c>
      <c r="K79" s="27">
        <f t="shared" si="6"/>
        <v>5.6023154588551805</v>
      </c>
      <c r="L79" s="34" t="str">
        <f t="shared" si="7"/>
        <v>Deep</v>
      </c>
      <c r="M79" s="25" t="s">
        <v>299</v>
      </c>
      <c r="N79" s="35" t="s">
        <v>390</v>
      </c>
      <c r="O79" s="33">
        <v>1605800</v>
      </c>
      <c r="P79" s="33" t="s">
        <v>219</v>
      </c>
      <c r="Q79" s="25" t="str">
        <f>VLOOKUP($O79,InfoFrom2018Spreadsheet!$A$2:$M$205,8,FALSE)</f>
        <v>Complex - Two Story</v>
      </c>
      <c r="R79" s="25" t="str">
        <f>VLOOKUP($O79,InfoFrom2018Spreadsheet!$A$2:$M$205,9,FALSE)</f>
        <v>Present</v>
      </c>
      <c r="S79" s="25">
        <f>VLOOKUP($O79,InfoFrom2018Spreadsheet!$A$2:$M$205,10,FALSE)</f>
        <v>0</v>
      </c>
      <c r="T79" s="25">
        <f>VLOOKUP($O79,InfoFrom2018Spreadsheet!$A$2:$M$205,11,FALSE)</f>
        <v>0</v>
      </c>
      <c r="U79" s="25">
        <f>VLOOKUP($O79,InfoFrom2018Spreadsheet!$A$2:$M$205,12,FALSE)</f>
        <v>0</v>
      </c>
      <c r="V79" s="25">
        <f>VLOOKUP($O79,InfoFrom2018Spreadsheet!$A$2:$M$205,13,FALSE)</f>
        <v>0</v>
      </c>
    </row>
    <row r="80" spans="1:22" ht="30" x14ac:dyDescent="0.25">
      <c r="A80" s="25">
        <v>1621800</v>
      </c>
      <c r="B80" s="46" t="s">
        <v>114</v>
      </c>
      <c r="D80" s="45">
        <v>47</v>
      </c>
      <c r="E80" s="26">
        <v>492.99</v>
      </c>
      <c r="F80" s="26">
        <v>380</v>
      </c>
      <c r="G80" s="26">
        <v>770</v>
      </c>
      <c r="H80" s="26">
        <v>1600</v>
      </c>
      <c r="I80" s="27">
        <f t="shared" si="4"/>
        <v>14.325600000000001</v>
      </c>
      <c r="J80" s="27">
        <f t="shared" si="5"/>
        <v>199.50812310000001</v>
      </c>
      <c r="K80" s="27">
        <f t="shared" si="6"/>
        <v>6.1851494783884524</v>
      </c>
      <c r="L80" s="34" t="str">
        <f t="shared" si="7"/>
        <v>Deep</v>
      </c>
      <c r="M80" s="25" t="s">
        <v>364</v>
      </c>
      <c r="O80" s="33">
        <v>1621800</v>
      </c>
      <c r="P80" s="33" t="s">
        <v>230</v>
      </c>
      <c r="Q80" s="25" t="str">
        <f>VLOOKUP($O80,InfoFrom2018Spreadsheet!$A$2:$M$205,8,FALSE)</f>
        <v>Complex - Two Story</v>
      </c>
      <c r="R80" s="25" t="str">
        <f>VLOOKUP($O80,InfoFrom2018Spreadsheet!$A$2:$M$205,9,FALSE)</f>
        <v>Present</v>
      </c>
      <c r="S80" s="25">
        <f>VLOOKUP($O80,InfoFrom2018Spreadsheet!$A$2:$M$205,10,FALSE)</f>
        <v>0</v>
      </c>
      <c r="T80" s="25">
        <f>VLOOKUP($O80,InfoFrom2018Spreadsheet!$A$2:$M$205,11,FALSE)</f>
        <v>0</v>
      </c>
      <c r="U80" s="25">
        <f>VLOOKUP($O80,InfoFrom2018Spreadsheet!$A$2:$M$205,12,FALSE)</f>
        <v>0</v>
      </c>
      <c r="V80" s="25">
        <f>VLOOKUP($O80,InfoFrom2018Spreadsheet!$A$2:$M$205,13,FALSE)</f>
        <v>0</v>
      </c>
    </row>
    <row r="81" spans="1:22" x14ac:dyDescent="0.25">
      <c r="A81" s="25">
        <v>2320800</v>
      </c>
      <c r="B81" s="46" t="s">
        <v>136</v>
      </c>
      <c r="D81" s="45">
        <v>65</v>
      </c>
      <c r="E81" s="26">
        <v>1041.3699999999999</v>
      </c>
      <c r="F81" s="26">
        <v>370</v>
      </c>
      <c r="G81" s="26">
        <v>780</v>
      </c>
      <c r="H81" s="26">
        <v>1600</v>
      </c>
      <c r="I81" s="27">
        <f t="shared" si="4"/>
        <v>19.812000000000001</v>
      </c>
      <c r="J81" s="27">
        <f t="shared" si="5"/>
        <v>421.43202529999996</v>
      </c>
      <c r="K81" s="27">
        <f t="shared" si="6"/>
        <v>7.5101128536795585</v>
      </c>
      <c r="L81" s="34" t="str">
        <f t="shared" si="7"/>
        <v>Deep</v>
      </c>
      <c r="M81" s="25" t="s">
        <v>364</v>
      </c>
      <c r="O81" s="33">
        <v>2320800</v>
      </c>
      <c r="P81" s="33" t="s">
        <v>136</v>
      </c>
      <c r="Q81" s="25" t="str">
        <f>VLOOKUP($O81,InfoFrom2018Spreadsheet!$A$2:$M$205,8,FALSE)</f>
        <v>Complex - Two Story</v>
      </c>
      <c r="R81" s="25" t="str">
        <f>VLOOKUP($O81,InfoFrom2018Spreadsheet!$A$2:$M$205,9,FALSE)</f>
        <v>Present</v>
      </c>
      <c r="S81" s="25">
        <f>VLOOKUP($O81,InfoFrom2018Spreadsheet!$A$2:$M$205,10,FALSE)</f>
        <v>0</v>
      </c>
      <c r="T81" s="25">
        <f>VLOOKUP($O81,InfoFrom2018Spreadsheet!$A$2:$M$205,11,FALSE)</f>
        <v>0</v>
      </c>
      <c r="U81" s="25">
        <f>VLOOKUP($O81,InfoFrom2018Spreadsheet!$A$2:$M$205,12,FALSE)</f>
        <v>0</v>
      </c>
      <c r="V81" s="25" t="str">
        <f>VLOOKUP($O81,InfoFrom2018Spreadsheet!$A$2:$M$205,13,FALSE)</f>
        <v>Present</v>
      </c>
    </row>
    <row r="82" spans="1:22" x14ac:dyDescent="0.25">
      <c r="A82" s="25">
        <v>2106800</v>
      </c>
      <c r="B82" s="46" t="s">
        <v>39</v>
      </c>
      <c r="D82" s="45">
        <v>74</v>
      </c>
      <c r="E82" s="26">
        <v>3477.93</v>
      </c>
      <c r="F82" s="26">
        <v>470</v>
      </c>
      <c r="G82" s="26">
        <v>790</v>
      </c>
      <c r="H82" s="26">
        <v>1300</v>
      </c>
      <c r="I82" s="27">
        <f t="shared" si="4"/>
        <v>22.555200000000003</v>
      </c>
      <c r="J82" s="27">
        <f t="shared" si="5"/>
        <v>1407.4834916999998</v>
      </c>
      <c r="K82" s="27">
        <f t="shared" si="6"/>
        <v>7.1321595439119951</v>
      </c>
      <c r="L82" s="34" t="str">
        <f t="shared" si="7"/>
        <v>Deep</v>
      </c>
      <c r="M82" s="25" t="s">
        <v>364</v>
      </c>
      <c r="O82" s="33">
        <v>2106800</v>
      </c>
      <c r="P82" s="33" t="s">
        <v>39</v>
      </c>
      <c r="Q82" s="25" t="str">
        <f>VLOOKUP($O82,InfoFrom2018Spreadsheet!$A$2:$M$205,8,FALSE)</f>
        <v>Complex - Two Story</v>
      </c>
      <c r="R82" s="25" t="str">
        <f>VLOOKUP($O82,InfoFrom2018Spreadsheet!$A$2:$M$205,9,FALSE)</f>
        <v>Present</v>
      </c>
      <c r="S82" s="25">
        <f>VLOOKUP($O82,InfoFrom2018Spreadsheet!$A$2:$M$205,10,FALSE)</f>
        <v>0</v>
      </c>
      <c r="T82" s="25">
        <f>VLOOKUP($O82,InfoFrom2018Spreadsheet!$A$2:$M$205,11,FALSE)</f>
        <v>0</v>
      </c>
      <c r="U82" s="25">
        <f>VLOOKUP($O82,InfoFrom2018Spreadsheet!$A$2:$M$205,12,FALSE)</f>
        <v>0</v>
      </c>
      <c r="V82" s="25">
        <f>VLOOKUP($O82,InfoFrom2018Spreadsheet!$A$2:$M$205,13,FALSE)</f>
        <v>0</v>
      </c>
    </row>
    <row r="83" spans="1:22" x14ac:dyDescent="0.25">
      <c r="A83" s="25">
        <v>1614300</v>
      </c>
      <c r="B83" s="46" t="s">
        <v>52</v>
      </c>
      <c r="D83" s="45">
        <v>45</v>
      </c>
      <c r="E83" s="26">
        <v>404.22</v>
      </c>
      <c r="F83" s="26">
        <v>400</v>
      </c>
      <c r="G83" s="26">
        <v>820</v>
      </c>
      <c r="H83" s="26">
        <v>1700</v>
      </c>
      <c r="I83" s="27">
        <f t="shared" si="4"/>
        <v>13.716000000000001</v>
      </c>
      <c r="J83" s="27">
        <f t="shared" si="5"/>
        <v>163.5837918</v>
      </c>
      <c r="K83" s="27">
        <f t="shared" si="6"/>
        <v>6.1506763824360551</v>
      </c>
      <c r="L83" s="34" t="str">
        <f t="shared" si="7"/>
        <v>Deep</v>
      </c>
      <c r="M83" s="25" t="s">
        <v>364</v>
      </c>
      <c r="O83" s="33">
        <v>1614300</v>
      </c>
      <c r="P83" s="37" t="s">
        <v>52</v>
      </c>
      <c r="Q83" s="25" t="str">
        <f>VLOOKUP($O83,InfoFrom2018Spreadsheet!$A$2:$M$205,8,FALSE)</f>
        <v>Simple - Two Story</v>
      </c>
      <c r="R83" s="25" t="str">
        <f>VLOOKUP($O83,InfoFrom2018Spreadsheet!$A$2:$M$205,9,FALSE)</f>
        <v>Present</v>
      </c>
      <c r="S83" s="25">
        <f>VLOOKUP($O83,InfoFrom2018Spreadsheet!$A$2:$M$205,10,FALSE)</f>
        <v>0</v>
      </c>
      <c r="T83" s="25">
        <f>VLOOKUP($O83,InfoFrom2018Spreadsheet!$A$2:$M$205,11,FALSE)</f>
        <v>0</v>
      </c>
      <c r="U83" s="25">
        <f>VLOOKUP($O83,InfoFrom2018Spreadsheet!$A$2:$M$205,12,FALSE)</f>
        <v>0</v>
      </c>
      <c r="V83" s="25">
        <f>VLOOKUP($O83,InfoFrom2018Spreadsheet!$A$2:$M$205,13,FALSE)</f>
        <v>0</v>
      </c>
    </row>
    <row r="84" spans="1:22" s="35" customFormat="1" ht="409.5" x14ac:dyDescent="0.25">
      <c r="A84" s="35">
        <v>716800</v>
      </c>
      <c r="B84" s="44" t="s">
        <v>53</v>
      </c>
      <c r="C84" s="44"/>
      <c r="D84" s="48">
        <v>40</v>
      </c>
      <c r="E84" s="49">
        <v>1001.13</v>
      </c>
      <c r="F84" s="49">
        <v>430</v>
      </c>
      <c r="G84" s="49">
        <v>870</v>
      </c>
      <c r="H84" s="49">
        <v>1700</v>
      </c>
      <c r="I84" s="50">
        <f t="shared" si="4"/>
        <v>12.192</v>
      </c>
      <c r="J84" s="50">
        <f t="shared" si="5"/>
        <v>405.14729970000002</v>
      </c>
      <c r="K84" s="50">
        <f t="shared" si="6"/>
        <v>4.637191269543</v>
      </c>
      <c r="L84" s="34" t="str">
        <f t="shared" si="7"/>
        <v>Deep</v>
      </c>
      <c r="M84" s="35" t="s">
        <v>419</v>
      </c>
      <c r="N84" s="35" t="s">
        <v>426</v>
      </c>
      <c r="O84" s="40">
        <v>716800</v>
      </c>
      <c r="P84" s="40" t="s">
        <v>53</v>
      </c>
      <c r="Q84" s="35" t="str">
        <f>VLOOKUP($O84,InfoFrom2018Spreadsheet!$A$2:$M$205,8,FALSE)</f>
        <v>Complex - Two Story</v>
      </c>
      <c r="R84" s="35" t="str">
        <f>VLOOKUP($O84,InfoFrom2018Spreadsheet!$A$2:$M$205,9,FALSE)</f>
        <v>Historic</v>
      </c>
      <c r="S84" s="35">
        <f>VLOOKUP($O84,InfoFrom2018Spreadsheet!$A$2:$M$205,10,FALSE)</f>
        <v>0</v>
      </c>
      <c r="T84" s="35">
        <f>VLOOKUP($O84,InfoFrom2018Spreadsheet!$A$2:$M$205,11,FALSE)</f>
        <v>0</v>
      </c>
      <c r="U84" s="35">
        <f>VLOOKUP($O84,InfoFrom2018Spreadsheet!$A$2:$M$205,12,FALSE)</f>
        <v>0</v>
      </c>
      <c r="V84" s="35">
        <f>VLOOKUP($O84,InfoFrom2018Spreadsheet!$A$2:$M$205,13,FALSE)</f>
        <v>0</v>
      </c>
    </row>
    <row r="85" spans="1:22" ht="30" x14ac:dyDescent="0.25">
      <c r="A85" s="25">
        <v>2318000</v>
      </c>
      <c r="B85" s="46" t="s">
        <v>147</v>
      </c>
      <c r="D85" s="45">
        <v>29</v>
      </c>
      <c r="E85" s="26">
        <v>140.71</v>
      </c>
      <c r="F85" s="26">
        <v>420</v>
      </c>
      <c r="G85" s="26">
        <v>970</v>
      </c>
      <c r="H85" s="26">
        <v>2300</v>
      </c>
      <c r="I85" s="27">
        <f t="shared" si="4"/>
        <v>8.8391999999999999</v>
      </c>
      <c r="J85" s="27">
        <f t="shared" si="5"/>
        <v>56.943929900000001</v>
      </c>
      <c r="K85" s="27">
        <f t="shared" si="6"/>
        <v>4.9783319173447271</v>
      </c>
      <c r="L85" s="34" t="str">
        <f t="shared" si="7"/>
        <v>Deep</v>
      </c>
      <c r="M85" s="25" t="s">
        <v>299</v>
      </c>
      <c r="N85" s="25" t="s">
        <v>375</v>
      </c>
      <c r="O85" s="33">
        <v>2318000</v>
      </c>
      <c r="P85" s="33" t="s">
        <v>200</v>
      </c>
      <c r="Q85" s="25" t="str">
        <f>VLOOKUP($O85,InfoFrom2018Spreadsheet!$A$2:$M$205,8,FALSE)</f>
        <v>Complex - Two Story</v>
      </c>
      <c r="R85" s="25" t="str">
        <f>VLOOKUP($O85,InfoFrom2018Spreadsheet!$A$2:$M$205,9,FALSE)</f>
        <v>Transient</v>
      </c>
      <c r="S85" s="25">
        <f>VLOOKUP($O85,InfoFrom2018Spreadsheet!$A$2:$M$205,10,FALSE)</f>
        <v>0</v>
      </c>
      <c r="T85" s="25">
        <f>VLOOKUP($O85,InfoFrom2018Spreadsheet!$A$2:$M$205,11,FALSE)</f>
        <v>0</v>
      </c>
      <c r="U85" s="25">
        <f>VLOOKUP($O85,InfoFrom2018Spreadsheet!$A$2:$M$205,12,FALSE)</f>
        <v>0</v>
      </c>
      <c r="V85" s="25">
        <f>VLOOKUP($O85,InfoFrom2018Spreadsheet!$A$2:$M$205,13,FALSE)</f>
        <v>0</v>
      </c>
    </row>
    <row r="86" spans="1:22" ht="30" x14ac:dyDescent="0.25">
      <c r="A86" s="25">
        <v>2322800</v>
      </c>
      <c r="B86" s="46" t="s">
        <v>116</v>
      </c>
      <c r="D86" s="45">
        <v>87</v>
      </c>
      <c r="E86" s="26">
        <v>1483.28</v>
      </c>
      <c r="F86" s="26">
        <v>550</v>
      </c>
      <c r="G86" s="26">
        <v>990</v>
      </c>
      <c r="H86" s="26">
        <v>1800</v>
      </c>
      <c r="I86" s="27">
        <f t="shared" si="4"/>
        <v>26.517600000000002</v>
      </c>
      <c r="J86" s="27">
        <f t="shared" si="5"/>
        <v>600.26858319999997</v>
      </c>
      <c r="K86" s="27">
        <f t="shared" si="6"/>
        <v>9.5083922849458204</v>
      </c>
      <c r="L86" s="34" t="str">
        <f t="shared" si="7"/>
        <v>Deep</v>
      </c>
      <c r="M86" s="25" t="s">
        <v>364</v>
      </c>
      <c r="O86" s="33">
        <v>2322800</v>
      </c>
      <c r="P86" s="33" t="s">
        <v>116</v>
      </c>
      <c r="Q86" s="25" t="str">
        <f>VLOOKUP($O86,InfoFrom2018Spreadsheet!$A$2:$M$205,8,FALSE)</f>
        <v>Complex - Two Story</v>
      </c>
      <c r="R86" s="25" t="str">
        <f>VLOOKUP($O86,InfoFrom2018Spreadsheet!$A$2:$M$205,9,FALSE)</f>
        <v>Present</v>
      </c>
      <c r="S86" s="25">
        <f>VLOOKUP($O86,InfoFrom2018Spreadsheet!$A$2:$M$205,10,FALSE)</f>
        <v>0</v>
      </c>
      <c r="T86" s="25">
        <f>VLOOKUP($O86,InfoFrom2018Spreadsheet!$A$2:$M$205,11,FALSE)</f>
        <v>0</v>
      </c>
      <c r="U86" s="25">
        <f>VLOOKUP($O86,InfoFrom2018Spreadsheet!$A$2:$M$205,12,FALSE)</f>
        <v>0</v>
      </c>
      <c r="V86" s="25" t="str">
        <f>VLOOKUP($O86,InfoFrom2018Spreadsheet!$A$2:$M$205,13,FALSE)</f>
        <v>Present</v>
      </c>
    </row>
    <row r="87" spans="1:22" ht="75" x14ac:dyDescent="0.25">
      <c r="A87" s="25">
        <v>1602300</v>
      </c>
      <c r="B87" s="46" t="s">
        <v>39</v>
      </c>
      <c r="D87" s="45">
        <v>95</v>
      </c>
      <c r="E87" s="26">
        <v>885.83</v>
      </c>
      <c r="F87" s="26">
        <v>540</v>
      </c>
      <c r="G87" s="26">
        <v>1000</v>
      </c>
      <c r="H87" s="26">
        <v>2000</v>
      </c>
      <c r="I87" s="27">
        <f t="shared" si="4"/>
        <v>28.956000000000003</v>
      </c>
      <c r="J87" s="27">
        <f t="shared" si="5"/>
        <v>358.48654270000003</v>
      </c>
      <c r="K87" s="27">
        <f t="shared" si="6"/>
        <v>11.29626408760422</v>
      </c>
      <c r="L87" s="34" t="str">
        <f t="shared" si="7"/>
        <v>Deep</v>
      </c>
      <c r="M87" s="25" t="s">
        <v>299</v>
      </c>
      <c r="N87" s="25" t="s">
        <v>413</v>
      </c>
      <c r="O87" s="33">
        <v>1602300</v>
      </c>
      <c r="P87" s="33" t="s">
        <v>39</v>
      </c>
      <c r="Q87" s="25" t="str">
        <f>VLOOKUP($O87,InfoFrom2018Spreadsheet!$A$2:$M$205,8,FALSE)</f>
        <v>Complex - Two Story</v>
      </c>
      <c r="R87" s="25" t="str">
        <f>VLOOKUP($O87,InfoFrom2018Spreadsheet!$A$2:$M$205,9,FALSE)</f>
        <v>Present</v>
      </c>
      <c r="S87" s="25">
        <f>VLOOKUP($O87,InfoFrom2018Spreadsheet!$A$2:$M$205,10,FALSE)</f>
        <v>0</v>
      </c>
      <c r="T87" s="32" t="s">
        <v>319</v>
      </c>
      <c r="U87" s="25">
        <f>VLOOKUP($O87,InfoFrom2018Spreadsheet!$A$2:$M$205,12,FALSE)</f>
        <v>0</v>
      </c>
      <c r="V87" s="32" t="s">
        <v>317</v>
      </c>
    </row>
    <row r="88" spans="1:22" ht="30" x14ac:dyDescent="0.25">
      <c r="A88" s="25">
        <v>2317700</v>
      </c>
      <c r="B88" s="46" t="s">
        <v>146</v>
      </c>
      <c r="D88" s="45">
        <v>57</v>
      </c>
      <c r="E88" s="26">
        <v>254.25</v>
      </c>
      <c r="F88" s="26">
        <v>460</v>
      </c>
      <c r="G88" s="26">
        <v>1000</v>
      </c>
      <c r="H88" s="26">
        <v>2300</v>
      </c>
      <c r="I88" s="27">
        <f t="shared" si="4"/>
        <v>17.3736</v>
      </c>
      <c r="J88" s="27">
        <f t="shared" si="5"/>
        <v>102.8924325</v>
      </c>
      <c r="K88" s="27">
        <f t="shared" si="6"/>
        <v>8.5836524506919556</v>
      </c>
      <c r="L88" s="34" t="str">
        <f t="shared" si="7"/>
        <v>Deep</v>
      </c>
      <c r="M88" s="25" t="s">
        <v>364</v>
      </c>
      <c r="O88" s="33">
        <v>2317700</v>
      </c>
      <c r="P88" s="33" t="s">
        <v>242</v>
      </c>
      <c r="Q88" s="25" t="str">
        <f>VLOOKUP($O88,InfoFrom2018Spreadsheet!$A$2:$M$205,8,FALSE)</f>
        <v>Complex - Two Story</v>
      </c>
      <c r="R88" s="25" t="str">
        <f>VLOOKUP($O88,InfoFrom2018Spreadsheet!$A$2:$M$205,9,FALSE)</f>
        <v>Present</v>
      </c>
      <c r="S88" s="25">
        <f>VLOOKUP($O88,InfoFrom2018Spreadsheet!$A$2:$M$205,10,FALSE)</f>
        <v>0</v>
      </c>
      <c r="T88" s="25">
        <f>VLOOKUP($O88,InfoFrom2018Spreadsheet!$A$2:$M$205,11,FALSE)</f>
        <v>0</v>
      </c>
      <c r="U88" s="25">
        <f>VLOOKUP($O88,InfoFrom2018Spreadsheet!$A$2:$M$205,12,FALSE)</f>
        <v>0</v>
      </c>
      <c r="V88" s="25">
        <f>VLOOKUP($O88,InfoFrom2018Spreadsheet!$A$2:$M$205,13,FALSE)</f>
        <v>0</v>
      </c>
    </row>
    <row r="89" spans="1:22" x14ac:dyDescent="0.25">
      <c r="A89" s="25">
        <v>2392000</v>
      </c>
      <c r="B89" s="46" t="s">
        <v>43</v>
      </c>
      <c r="D89" s="45">
        <v>105</v>
      </c>
      <c r="E89" s="26">
        <v>799.57</v>
      </c>
      <c r="F89" s="26">
        <v>550</v>
      </c>
      <c r="G89" s="26">
        <v>1000</v>
      </c>
      <c r="H89" s="26">
        <v>1800</v>
      </c>
      <c r="I89" s="27">
        <f t="shared" si="4"/>
        <v>32.004000000000005</v>
      </c>
      <c r="J89" s="27">
        <f t="shared" si="5"/>
        <v>323.57798330000003</v>
      </c>
      <c r="K89" s="27">
        <f t="shared" si="6"/>
        <v>12.710863500594616</v>
      </c>
      <c r="L89" s="34" t="str">
        <f t="shared" si="7"/>
        <v>Deep</v>
      </c>
      <c r="M89" s="25" t="s">
        <v>364</v>
      </c>
      <c r="O89" s="33">
        <v>2392000</v>
      </c>
      <c r="P89" s="33" t="s">
        <v>43</v>
      </c>
      <c r="Q89" s="25" t="str">
        <f>VLOOKUP($O89,InfoFrom2018Spreadsheet!$A$2:$M$205,8,FALSE)</f>
        <v>Complex - Two Story</v>
      </c>
      <c r="R89" s="25" t="str">
        <f>VLOOKUP($O89,InfoFrom2018Spreadsheet!$A$2:$M$205,9,FALSE)</f>
        <v>Present</v>
      </c>
      <c r="S89" s="25" t="str">
        <f>VLOOKUP($O89,InfoFrom2018Spreadsheet!$A$2:$M$205,10,FALSE)</f>
        <v>Present</v>
      </c>
      <c r="T89" s="25">
        <f>VLOOKUP($O89,InfoFrom2018Spreadsheet!$A$2:$M$205,11,FALSE)</f>
        <v>0</v>
      </c>
      <c r="U89" s="25">
        <f>VLOOKUP($O89,InfoFrom2018Spreadsheet!$A$2:$M$205,12,FALSE)</f>
        <v>0</v>
      </c>
      <c r="V89" s="25">
        <f>VLOOKUP($O89,InfoFrom2018Spreadsheet!$A$2:$M$205,13,FALSE)</f>
        <v>0</v>
      </c>
    </row>
    <row r="90" spans="1:22" x14ac:dyDescent="0.25">
      <c r="A90" s="25">
        <v>2678300</v>
      </c>
      <c r="B90" s="46" t="s">
        <v>25</v>
      </c>
      <c r="D90" s="45">
        <v>41</v>
      </c>
      <c r="E90" s="26">
        <v>256.24</v>
      </c>
      <c r="F90" s="26">
        <v>520</v>
      </c>
      <c r="G90" s="26">
        <v>1100</v>
      </c>
      <c r="H90" s="26">
        <v>2500</v>
      </c>
      <c r="I90" s="27">
        <f t="shared" si="4"/>
        <v>12.4968</v>
      </c>
      <c r="J90" s="27">
        <f t="shared" si="5"/>
        <v>103.6977656</v>
      </c>
      <c r="K90" s="27">
        <f t="shared" si="6"/>
        <v>6.149909810285048</v>
      </c>
      <c r="L90" s="34" t="str">
        <f t="shared" si="7"/>
        <v>Deep</v>
      </c>
      <c r="M90" s="25" t="s">
        <v>364</v>
      </c>
      <c r="O90" s="33">
        <v>2678300</v>
      </c>
      <c r="P90" s="37" t="s">
        <v>25</v>
      </c>
      <c r="Q90" s="25" t="str">
        <f>VLOOKUP($O90,InfoFrom2018Spreadsheet!$A$2:$M$205,8,FALSE)</f>
        <v>Simple - Two Story</v>
      </c>
      <c r="R90" s="25" t="str">
        <f>VLOOKUP($O90,InfoFrom2018Spreadsheet!$A$2:$M$205,9,FALSE)</f>
        <v>Present</v>
      </c>
      <c r="S90" s="25">
        <f>VLOOKUP($O90,InfoFrom2018Spreadsheet!$A$2:$M$205,10,FALSE)</f>
        <v>0</v>
      </c>
      <c r="T90" s="25">
        <f>VLOOKUP($O90,InfoFrom2018Spreadsheet!$A$2:$M$205,11,FALSE)</f>
        <v>0</v>
      </c>
      <c r="U90" s="25">
        <f>VLOOKUP($O90,InfoFrom2018Spreadsheet!$A$2:$M$205,12,FALSE)</f>
        <v>0</v>
      </c>
      <c r="V90" s="25">
        <f>VLOOKUP($O90,InfoFrom2018Spreadsheet!$A$2:$M$205,13,FALSE)</f>
        <v>0</v>
      </c>
    </row>
    <row r="91" spans="1:22" x14ac:dyDescent="0.25">
      <c r="A91" s="25">
        <v>2324300</v>
      </c>
      <c r="B91" s="46" t="s">
        <v>43</v>
      </c>
      <c r="D91" s="45">
        <v>40</v>
      </c>
      <c r="E91" s="26">
        <v>199.67</v>
      </c>
      <c r="F91" s="26">
        <v>490</v>
      </c>
      <c r="G91" s="26">
        <v>1200</v>
      </c>
      <c r="H91" s="26">
        <v>3100</v>
      </c>
      <c r="I91" s="27">
        <f t="shared" si="4"/>
        <v>12.192</v>
      </c>
      <c r="J91" s="27">
        <f t="shared" si="5"/>
        <v>80.804452299999994</v>
      </c>
      <c r="K91" s="27">
        <f t="shared" si="6"/>
        <v>6.3394024728063814</v>
      </c>
      <c r="L91" s="34" t="str">
        <f t="shared" si="7"/>
        <v>Deep</v>
      </c>
      <c r="M91" s="25" t="s">
        <v>364</v>
      </c>
      <c r="O91" s="33">
        <v>2324300</v>
      </c>
      <c r="P91" s="33" t="s">
        <v>43</v>
      </c>
      <c r="Q91" s="25" t="str">
        <f>VLOOKUP($O91,InfoFrom2018Spreadsheet!$A$2:$M$205,8,FALSE)</f>
        <v>Complex - Two Story</v>
      </c>
      <c r="R91" s="25" t="str">
        <f>VLOOKUP($O91,InfoFrom2018Spreadsheet!$A$2:$M$205,9,FALSE)</f>
        <v>Present</v>
      </c>
      <c r="S91" s="25">
        <f>VLOOKUP($O91,InfoFrom2018Spreadsheet!$A$2:$M$205,10,FALSE)</f>
        <v>0</v>
      </c>
      <c r="T91" s="25">
        <f>VLOOKUP($O91,InfoFrom2018Spreadsheet!$A$2:$M$205,11,FALSE)</f>
        <v>0</v>
      </c>
      <c r="U91" s="25">
        <f>VLOOKUP($O91,InfoFrom2018Spreadsheet!$A$2:$M$205,12,FALSE)</f>
        <v>0</v>
      </c>
      <c r="V91" s="25">
        <f>VLOOKUP($O91,InfoFrom2018Spreadsheet!$A$2:$M$205,13,FALSE)</f>
        <v>0</v>
      </c>
    </row>
    <row r="92" spans="1:22" ht="75" x14ac:dyDescent="0.25">
      <c r="A92" s="25">
        <v>2390800</v>
      </c>
      <c r="B92" s="46" t="s">
        <v>100</v>
      </c>
      <c r="D92" s="45">
        <v>90</v>
      </c>
      <c r="E92" s="26">
        <v>5139.43</v>
      </c>
      <c r="F92" s="26">
        <v>710</v>
      </c>
      <c r="G92" s="26">
        <v>1200</v>
      </c>
      <c r="H92" s="26">
        <v>1900</v>
      </c>
      <c r="I92" s="27">
        <f t="shared" si="4"/>
        <v>27.432000000000002</v>
      </c>
      <c r="J92" s="27">
        <f t="shared" si="5"/>
        <v>2079.8759267</v>
      </c>
      <c r="K92" s="27">
        <f t="shared" si="6"/>
        <v>8.2373995444627628</v>
      </c>
      <c r="L92" s="34" t="str">
        <f t="shared" si="7"/>
        <v>Deep</v>
      </c>
      <c r="M92" s="25" t="s">
        <v>364</v>
      </c>
      <c r="N92" s="25" t="s">
        <v>427</v>
      </c>
      <c r="O92" s="33">
        <v>2390800</v>
      </c>
      <c r="P92" s="33" t="s">
        <v>100</v>
      </c>
      <c r="Q92" s="25" t="str">
        <f>VLOOKUP($O92,InfoFrom2018Spreadsheet!$A$2:$M$205,8,FALSE)</f>
        <v>Complex - Two Story</v>
      </c>
      <c r="R92" s="25" t="str">
        <f>VLOOKUP($O92,InfoFrom2018Spreadsheet!$A$2:$M$205,9,FALSE)</f>
        <v>Present</v>
      </c>
      <c r="S92" s="32" t="s">
        <v>322</v>
      </c>
      <c r="T92" s="25">
        <f>VLOOKUP($O92,InfoFrom2018Spreadsheet!$A$2:$M$205,11,FALSE)</f>
        <v>0</v>
      </c>
      <c r="U92" s="25">
        <f>VLOOKUP($O92,InfoFrom2018Spreadsheet!$A$2:$M$205,12,FALSE)</f>
        <v>0</v>
      </c>
      <c r="V92" s="25">
        <f>VLOOKUP($O92,InfoFrom2018Spreadsheet!$A$2:$M$205,13,FALSE)</f>
        <v>0</v>
      </c>
    </row>
    <row r="93" spans="1:22" ht="30" x14ac:dyDescent="0.25">
      <c r="A93" s="25">
        <v>265300</v>
      </c>
      <c r="B93" s="46" t="s">
        <v>185</v>
      </c>
      <c r="D93" s="45">
        <v>95</v>
      </c>
      <c r="E93" s="26">
        <v>206.67</v>
      </c>
      <c r="F93" s="26">
        <v>600</v>
      </c>
      <c r="G93" s="26">
        <v>1300</v>
      </c>
      <c r="H93" s="26">
        <v>2800</v>
      </c>
      <c r="I93" s="27">
        <f t="shared" si="4"/>
        <v>28.956000000000003</v>
      </c>
      <c r="J93" s="27">
        <f t="shared" si="5"/>
        <v>83.637282299999995</v>
      </c>
      <c r="K93" s="27">
        <f t="shared" si="6"/>
        <v>15.010404345606196</v>
      </c>
      <c r="L93" s="34" t="str">
        <f t="shared" si="7"/>
        <v>Deep</v>
      </c>
      <c r="M93" s="25" t="s">
        <v>364</v>
      </c>
      <c r="O93" s="33">
        <v>265300</v>
      </c>
      <c r="P93" s="33" t="s">
        <v>288</v>
      </c>
      <c r="Q93" s="25" t="str">
        <f>VLOOKUP($O93,InfoFrom2018Spreadsheet!$A$2:$M$205,8,FALSE)</f>
        <v>Complex - Two Story</v>
      </c>
      <c r="R93" s="25" t="str">
        <f>VLOOKUP($O93,InfoFrom2018Spreadsheet!$A$2:$M$205,9,FALSE)</f>
        <v>Present</v>
      </c>
      <c r="S93" s="25">
        <f>VLOOKUP($O93,InfoFrom2018Spreadsheet!$A$2:$M$205,10,FALSE)</f>
        <v>0</v>
      </c>
      <c r="T93" s="25">
        <f>VLOOKUP($O93,InfoFrom2018Spreadsheet!$A$2:$M$205,11,FALSE)</f>
        <v>0</v>
      </c>
      <c r="U93" s="25" t="str">
        <f>VLOOKUP($O93,InfoFrom2018Spreadsheet!$A$2:$M$205,12,FALSE)</f>
        <v>Present</v>
      </c>
      <c r="V93" s="25">
        <f>VLOOKUP($O93,InfoFrom2018Spreadsheet!$A$2:$M$205,13,FALSE)</f>
        <v>0</v>
      </c>
    </row>
    <row r="94" spans="1:22" ht="30" x14ac:dyDescent="0.25">
      <c r="A94" s="25">
        <v>2321100</v>
      </c>
      <c r="B94" s="46" t="s">
        <v>153</v>
      </c>
      <c r="D94" s="45">
        <v>63</v>
      </c>
      <c r="E94" s="26">
        <v>1180.8499999999999</v>
      </c>
      <c r="F94" s="26">
        <v>680</v>
      </c>
      <c r="G94" s="26">
        <v>1300</v>
      </c>
      <c r="H94" s="26">
        <v>2500</v>
      </c>
      <c r="I94" s="27">
        <f t="shared" si="4"/>
        <v>19.202400000000001</v>
      </c>
      <c r="J94" s="27">
        <f t="shared" si="5"/>
        <v>477.87818649999997</v>
      </c>
      <c r="K94" s="27">
        <f t="shared" si="6"/>
        <v>7.1295776217405056</v>
      </c>
      <c r="L94" s="34" t="str">
        <f t="shared" si="7"/>
        <v>Deep</v>
      </c>
      <c r="M94" s="25" t="s">
        <v>364</v>
      </c>
      <c r="O94" s="33">
        <v>2321100</v>
      </c>
      <c r="P94" s="33" t="s">
        <v>257</v>
      </c>
      <c r="Q94" s="25" t="str">
        <f>VLOOKUP($O94,InfoFrom2018Spreadsheet!$A$2:$M$205,8,FALSE)</f>
        <v>Complex - Two Story</v>
      </c>
      <c r="R94" s="25" t="str">
        <f>VLOOKUP($O94,InfoFrom2018Spreadsheet!$A$2:$M$205,9,FALSE)</f>
        <v>Present</v>
      </c>
      <c r="S94" s="25">
        <f>VLOOKUP($O94,InfoFrom2018Spreadsheet!$A$2:$M$205,10,FALSE)</f>
        <v>0</v>
      </c>
      <c r="T94" s="25">
        <f>VLOOKUP($O94,InfoFrom2018Spreadsheet!$A$2:$M$205,11,FALSE)</f>
        <v>0</v>
      </c>
      <c r="U94" s="25">
        <f>VLOOKUP($O94,InfoFrom2018Spreadsheet!$A$2:$M$205,12,FALSE)</f>
        <v>0</v>
      </c>
      <c r="V94" s="25" t="str">
        <f>VLOOKUP($O94,InfoFrom2018Spreadsheet!$A$2:$M$205,13,FALSE)</f>
        <v>Present</v>
      </c>
    </row>
    <row r="95" spans="1:22" ht="30" x14ac:dyDescent="0.25">
      <c r="A95" s="25">
        <v>2351400</v>
      </c>
      <c r="B95" s="46" t="s">
        <v>39</v>
      </c>
      <c r="D95" s="45">
        <v>101</v>
      </c>
      <c r="E95" s="26">
        <v>935.7</v>
      </c>
      <c r="F95" s="26">
        <v>650</v>
      </c>
      <c r="G95" s="26">
        <v>1300</v>
      </c>
      <c r="H95" s="26">
        <v>2500</v>
      </c>
      <c r="I95" s="27">
        <f t="shared" si="4"/>
        <v>30.784800000000001</v>
      </c>
      <c r="J95" s="27">
        <f t="shared" si="5"/>
        <v>378.66843299999999</v>
      </c>
      <c r="K95" s="27">
        <f t="shared" si="6"/>
        <v>11.901363974881093</v>
      </c>
      <c r="L95" s="34" t="str">
        <f t="shared" si="7"/>
        <v>Deep</v>
      </c>
      <c r="M95" s="25" t="s">
        <v>364</v>
      </c>
      <c r="O95" s="33">
        <v>2351400</v>
      </c>
      <c r="P95" s="33" t="s">
        <v>289</v>
      </c>
      <c r="Q95" s="25" t="str">
        <f>VLOOKUP($O95,InfoFrom2018Spreadsheet!$A$2:$M$205,8,FALSE)</f>
        <v>Complex - Two Story</v>
      </c>
      <c r="R95" s="25" t="str">
        <f>VLOOKUP($O95,InfoFrom2018Spreadsheet!$A$2:$M$205,9,FALSE)</f>
        <v>Present</v>
      </c>
      <c r="S95" s="25">
        <f>VLOOKUP($O95,InfoFrom2018Spreadsheet!$A$2:$M$205,10,FALSE)</f>
        <v>0</v>
      </c>
      <c r="T95" s="25">
        <f>VLOOKUP($O95,InfoFrom2018Spreadsheet!$A$2:$M$205,11,FALSE)</f>
        <v>0</v>
      </c>
      <c r="U95" s="25">
        <f>VLOOKUP($O95,InfoFrom2018Spreadsheet!$A$2:$M$205,12,FALSE)</f>
        <v>0</v>
      </c>
      <c r="V95" s="25">
        <f>VLOOKUP($O95,InfoFrom2018Spreadsheet!$A$2:$M$205,13,FALSE)</f>
        <v>0</v>
      </c>
    </row>
    <row r="96" spans="1:22" ht="45" x14ac:dyDescent="0.25">
      <c r="A96" s="25">
        <v>396500</v>
      </c>
      <c r="B96" s="46" t="s">
        <v>54</v>
      </c>
      <c r="D96" s="45">
        <v>73</v>
      </c>
      <c r="E96" s="26">
        <v>1038.6400000000001</v>
      </c>
      <c r="F96" s="26">
        <v>810</v>
      </c>
      <c r="G96" s="26">
        <v>1600</v>
      </c>
      <c r="H96" s="26">
        <v>3000</v>
      </c>
      <c r="I96" s="27">
        <f t="shared" si="4"/>
        <v>22.250400000000003</v>
      </c>
      <c r="J96" s="27">
        <f t="shared" si="5"/>
        <v>420.32722160000003</v>
      </c>
      <c r="K96" s="27">
        <f t="shared" si="6"/>
        <v>8.4427905895378892</v>
      </c>
      <c r="L96" s="34" t="str">
        <f t="shared" si="7"/>
        <v>Deep</v>
      </c>
      <c r="M96" s="25" t="s">
        <v>299</v>
      </c>
      <c r="N96" s="25" t="s">
        <v>412</v>
      </c>
      <c r="O96" s="33">
        <v>396500</v>
      </c>
      <c r="P96" s="33" t="s">
        <v>271</v>
      </c>
      <c r="Q96" s="25" t="str">
        <f>VLOOKUP($O96,InfoFrom2018Spreadsheet!$A$2:$M$205,8,FALSE)</f>
        <v>Complex - Two Story</v>
      </c>
      <c r="R96" s="25">
        <f>VLOOKUP($O96,InfoFrom2018Spreadsheet!$A$2:$M$205,9,FALSE)</f>
        <v>0</v>
      </c>
      <c r="S96" s="25" t="str">
        <f>VLOOKUP($O96,InfoFrom2018Spreadsheet!$A$2:$M$205,10,FALSE)</f>
        <v>Historic</v>
      </c>
      <c r="T96" s="32" t="s">
        <v>319</v>
      </c>
      <c r="U96" s="25">
        <f>VLOOKUP($O96,InfoFrom2018Spreadsheet!$A$2:$M$205,12,FALSE)</f>
        <v>0</v>
      </c>
      <c r="V96" s="25" t="str">
        <f>VLOOKUP($O96,InfoFrom2018Spreadsheet!$A$2:$M$205,13,FALSE)</f>
        <v>Present</v>
      </c>
    </row>
    <row r="97" spans="1:22" x14ac:dyDescent="0.25">
      <c r="A97" s="25">
        <v>766600</v>
      </c>
      <c r="B97" s="46" t="s">
        <v>154</v>
      </c>
      <c r="D97" s="45">
        <v>58</v>
      </c>
      <c r="E97" s="26">
        <v>812.05</v>
      </c>
      <c r="F97" s="26">
        <v>780</v>
      </c>
      <c r="G97" s="26">
        <v>1600</v>
      </c>
      <c r="H97" s="26">
        <v>3400</v>
      </c>
      <c r="I97" s="27">
        <f t="shared" si="4"/>
        <v>17.6784</v>
      </c>
      <c r="J97" s="27">
        <f t="shared" si="5"/>
        <v>328.62851449999999</v>
      </c>
      <c r="K97" s="27">
        <f t="shared" si="6"/>
        <v>6.9846876364068926</v>
      </c>
      <c r="L97" s="34" t="str">
        <f t="shared" si="7"/>
        <v>Deep</v>
      </c>
      <c r="M97" s="25" t="s">
        <v>364</v>
      </c>
      <c r="O97" s="33">
        <v>766600</v>
      </c>
      <c r="P97" s="33" t="s">
        <v>243</v>
      </c>
      <c r="Q97" s="25" t="str">
        <f>VLOOKUP($O97,InfoFrom2018Spreadsheet!$A$2:$M$205,8,FALSE)</f>
        <v>Simple - Two Story</v>
      </c>
      <c r="R97" s="25" t="str">
        <f>VLOOKUP($O97,InfoFrom2018Spreadsheet!$A$2:$M$205,9,FALSE)</f>
        <v>Historic</v>
      </c>
      <c r="S97" s="25">
        <f>VLOOKUP($O97,InfoFrom2018Spreadsheet!$A$2:$M$205,10,FALSE)</f>
        <v>0</v>
      </c>
      <c r="T97" s="25">
        <f>VLOOKUP($O97,InfoFrom2018Spreadsheet!$A$2:$M$205,11,FALSE)</f>
        <v>0</v>
      </c>
      <c r="U97" s="25">
        <f>VLOOKUP($O97,InfoFrom2018Spreadsheet!$A$2:$M$205,12,FALSE)</f>
        <v>0</v>
      </c>
      <c r="V97" s="25">
        <f>VLOOKUP($O97,InfoFrom2018Spreadsheet!$A$2:$M$205,13,FALSE)</f>
        <v>0</v>
      </c>
    </row>
    <row r="98" spans="1:22" x14ac:dyDescent="0.25">
      <c r="A98" s="25">
        <v>805400</v>
      </c>
      <c r="B98" s="46" t="s">
        <v>41</v>
      </c>
      <c r="D98" s="45">
        <v>82</v>
      </c>
      <c r="E98" s="26">
        <v>9780.7199999999993</v>
      </c>
      <c r="F98" s="26">
        <v>1000</v>
      </c>
      <c r="G98" s="26">
        <v>1600</v>
      </c>
      <c r="H98" s="26">
        <v>2400</v>
      </c>
      <c r="I98" s="27">
        <f t="shared" si="4"/>
        <v>24.993600000000001</v>
      </c>
      <c r="J98" s="27">
        <f t="shared" si="5"/>
        <v>3958.1595767999997</v>
      </c>
      <c r="K98" s="27">
        <f t="shared" si="6"/>
        <v>6.9197071209377272</v>
      </c>
      <c r="L98" s="34" t="str">
        <f t="shared" si="7"/>
        <v>Deep</v>
      </c>
      <c r="M98" s="25" t="s">
        <v>364</v>
      </c>
      <c r="O98" s="33">
        <v>805400</v>
      </c>
      <c r="P98" s="33" t="s">
        <v>282</v>
      </c>
      <c r="Q98" s="25" t="str">
        <f>VLOOKUP($O98,InfoFrom2018Spreadsheet!$A$2:$M$205,8,FALSE)</f>
        <v>Complex - Two Story</v>
      </c>
      <c r="R98" s="25" t="str">
        <f>VLOOKUP($O98,InfoFrom2018Spreadsheet!$A$2:$M$205,9,FALSE)</f>
        <v>Present</v>
      </c>
      <c r="S98" s="25">
        <f>VLOOKUP($O98,InfoFrom2018Spreadsheet!$A$2:$M$205,10,FALSE)</f>
        <v>0</v>
      </c>
      <c r="T98" s="25">
        <f>VLOOKUP($O98,InfoFrom2018Spreadsheet!$A$2:$M$205,11,FALSE)</f>
        <v>0</v>
      </c>
      <c r="U98" s="25">
        <f>VLOOKUP($O98,InfoFrom2018Spreadsheet!$A$2:$M$205,12,FALSE)</f>
        <v>0</v>
      </c>
      <c r="V98" s="25">
        <f>VLOOKUP($O98,InfoFrom2018Spreadsheet!$A$2:$M$205,13,FALSE)</f>
        <v>0</v>
      </c>
    </row>
    <row r="99" spans="1:22" ht="30" x14ac:dyDescent="0.25">
      <c r="A99" s="25">
        <v>1881100</v>
      </c>
      <c r="B99" s="46" t="s">
        <v>11</v>
      </c>
      <c r="D99" s="45">
        <v>91</v>
      </c>
      <c r="E99" s="26">
        <v>330.7</v>
      </c>
      <c r="F99" s="26">
        <v>810</v>
      </c>
      <c r="G99" s="26">
        <v>1700</v>
      </c>
      <c r="H99" s="26">
        <v>3600</v>
      </c>
      <c r="I99" s="27">
        <f t="shared" si="4"/>
        <v>27.736800000000002</v>
      </c>
      <c r="J99" s="27">
        <f t="shared" si="5"/>
        <v>133.830983</v>
      </c>
      <c r="K99" s="27">
        <f t="shared" si="6"/>
        <v>12.99603270259991</v>
      </c>
      <c r="L99" s="34" t="str">
        <f t="shared" si="7"/>
        <v>Deep</v>
      </c>
      <c r="M99" s="25" t="s">
        <v>299</v>
      </c>
      <c r="N99" s="25" t="s">
        <v>410</v>
      </c>
      <c r="O99" s="33">
        <v>828000</v>
      </c>
      <c r="P99" s="33" t="s">
        <v>168</v>
      </c>
      <c r="Q99" s="25" t="str">
        <f>VLOOKUP($O99,InfoFrom2018Spreadsheet!$A$2:$M$205,8,FALSE)</f>
        <v>Complex - Two Story</v>
      </c>
      <c r="R99" s="32" t="s">
        <v>315</v>
      </c>
      <c r="S99" s="25">
        <f>VLOOKUP($O99,InfoFrom2018Spreadsheet!$A$2:$M$205,10,FALSE)</f>
        <v>0</v>
      </c>
      <c r="T99" s="25">
        <f>VLOOKUP($O99,InfoFrom2018Spreadsheet!$A$2:$M$205,11,FALSE)</f>
        <v>0</v>
      </c>
      <c r="U99" s="25" t="str">
        <f>VLOOKUP($O99,InfoFrom2018Spreadsheet!$A$2:$M$205,12,FALSE)</f>
        <v>Transient</v>
      </c>
      <c r="V99" s="25">
        <f>VLOOKUP($O99,InfoFrom2018Spreadsheet!$A$2:$M$205,13,FALSE)</f>
        <v>0</v>
      </c>
    </row>
    <row r="100" spans="1:22" ht="45" x14ac:dyDescent="0.25">
      <c r="A100" s="25">
        <v>2339100</v>
      </c>
      <c r="B100" s="46" t="s">
        <v>153</v>
      </c>
      <c r="D100" s="45">
        <v>71</v>
      </c>
      <c r="E100" s="26">
        <v>746.41</v>
      </c>
      <c r="F100" s="26">
        <v>940</v>
      </c>
      <c r="G100" s="26">
        <v>1900</v>
      </c>
      <c r="H100" s="26">
        <v>3800</v>
      </c>
      <c r="I100" s="27">
        <f t="shared" si="4"/>
        <v>21.640800000000002</v>
      </c>
      <c r="J100" s="27">
        <f t="shared" si="5"/>
        <v>302.06466289999997</v>
      </c>
      <c r="K100" s="27">
        <f t="shared" si="6"/>
        <v>8.6854565040258755</v>
      </c>
      <c r="L100" s="34" t="str">
        <f t="shared" si="7"/>
        <v>Deep</v>
      </c>
      <c r="M100" s="25" t="s">
        <v>299</v>
      </c>
      <c r="N100" s="25" t="s">
        <v>412</v>
      </c>
      <c r="O100" s="33">
        <v>2339100</v>
      </c>
      <c r="P100" s="33" t="s">
        <v>269</v>
      </c>
      <c r="Q100" s="25" t="str">
        <f>VLOOKUP($O100,InfoFrom2018Spreadsheet!$A$2:$M$205,8,FALSE)</f>
        <v>Complex - Two Story</v>
      </c>
      <c r="R100" s="25" t="str">
        <f>VLOOKUP($O100,InfoFrom2018Spreadsheet!$A$2:$M$205,9,FALSE)</f>
        <v>Present</v>
      </c>
      <c r="S100" s="25">
        <f>VLOOKUP($O100,InfoFrom2018Spreadsheet!$A$2:$M$205,10,FALSE)</f>
        <v>0</v>
      </c>
      <c r="T100" s="32" t="s">
        <v>319</v>
      </c>
      <c r="U100" s="25" t="str">
        <f>VLOOKUP($O100,InfoFrom2018Spreadsheet!$A$2:$M$205,12,FALSE)</f>
        <v>Stocked</v>
      </c>
      <c r="V100" s="25">
        <f>VLOOKUP($O100,InfoFrom2018Spreadsheet!$A$2:$M$205,13,FALSE)</f>
        <v>0</v>
      </c>
    </row>
    <row r="101" spans="1:22" x14ac:dyDescent="0.25">
      <c r="A101" s="25">
        <v>2353600</v>
      </c>
      <c r="B101" s="46" t="s">
        <v>47</v>
      </c>
      <c r="D101" s="45">
        <v>100</v>
      </c>
      <c r="E101" s="26">
        <v>271.76</v>
      </c>
      <c r="F101" s="26">
        <v>880</v>
      </c>
      <c r="G101" s="26">
        <v>2000</v>
      </c>
      <c r="H101" s="26">
        <v>4400</v>
      </c>
      <c r="I101" s="27">
        <f t="shared" si="4"/>
        <v>30.48</v>
      </c>
      <c r="J101" s="27">
        <f t="shared" si="5"/>
        <v>109.97855439999999</v>
      </c>
      <c r="K101" s="27">
        <f t="shared" si="6"/>
        <v>14.882614430568241</v>
      </c>
      <c r="L101" s="34" t="str">
        <f t="shared" si="7"/>
        <v>Deep</v>
      </c>
      <c r="M101" s="25" t="s">
        <v>364</v>
      </c>
      <c r="O101" s="33">
        <v>2353600</v>
      </c>
      <c r="P101" s="33" t="s">
        <v>47</v>
      </c>
      <c r="Q101" s="25" t="str">
        <f>VLOOKUP($O101,InfoFrom2018Spreadsheet!$A$2:$M$205,8,FALSE)</f>
        <v>Complex - Two Story</v>
      </c>
      <c r="R101" s="25" t="str">
        <f>VLOOKUP($O101,InfoFrom2018Spreadsheet!$A$2:$M$205,9,FALSE)</f>
        <v>Present</v>
      </c>
      <c r="S101" s="25">
        <f>VLOOKUP($O101,InfoFrom2018Spreadsheet!$A$2:$M$205,10,FALSE)</f>
        <v>0</v>
      </c>
      <c r="T101" s="25">
        <f>VLOOKUP($O101,InfoFrom2018Spreadsheet!$A$2:$M$205,11,FALSE)</f>
        <v>0</v>
      </c>
      <c r="U101" s="25">
        <f>VLOOKUP($O101,InfoFrom2018Spreadsheet!$A$2:$M$205,12,FALSE)</f>
        <v>0</v>
      </c>
      <c r="V101" s="25">
        <f>VLOOKUP($O101,InfoFrom2018Spreadsheet!$A$2:$M$205,13,FALSE)</f>
        <v>0</v>
      </c>
    </row>
    <row r="102" spans="1:22" x14ac:dyDescent="0.25">
      <c r="A102" s="25">
        <v>2734000</v>
      </c>
      <c r="B102" s="46" t="s">
        <v>12</v>
      </c>
      <c r="D102" s="45">
        <v>80</v>
      </c>
      <c r="E102" s="26">
        <v>169.56</v>
      </c>
      <c r="F102" s="26">
        <v>880</v>
      </c>
      <c r="G102" s="26">
        <v>2000</v>
      </c>
      <c r="H102" s="26">
        <v>4700</v>
      </c>
      <c r="I102" s="27">
        <f t="shared" si="4"/>
        <v>24.384</v>
      </c>
      <c r="J102" s="27">
        <f t="shared" si="5"/>
        <v>68.619236400000005</v>
      </c>
      <c r="K102" s="27">
        <f t="shared" si="6"/>
        <v>13.223368166063374</v>
      </c>
      <c r="L102" s="34" t="str">
        <f t="shared" si="7"/>
        <v>Deep</v>
      </c>
      <c r="M102" s="25" t="s">
        <v>364</v>
      </c>
      <c r="O102" s="33">
        <v>2734000</v>
      </c>
      <c r="P102" s="33" t="s">
        <v>12</v>
      </c>
      <c r="Q102" s="25" t="str">
        <f>VLOOKUP($O102,InfoFrom2018Spreadsheet!$A$2:$M$205,8,FALSE)</f>
        <v>Complex - Two Story</v>
      </c>
      <c r="R102" s="25" t="str">
        <f>VLOOKUP($O102,InfoFrom2018Spreadsheet!$A$2:$M$205,9,FALSE)</f>
        <v>Present</v>
      </c>
      <c r="S102" s="25">
        <f>VLOOKUP($O102,InfoFrom2018Spreadsheet!$A$2:$M$205,10,FALSE)</f>
        <v>0</v>
      </c>
      <c r="T102" s="25">
        <f>VLOOKUP($O102,InfoFrom2018Spreadsheet!$A$2:$M$205,11,FALSE)</f>
        <v>0</v>
      </c>
      <c r="U102" s="25">
        <f>VLOOKUP($O102,InfoFrom2018Spreadsheet!$A$2:$M$205,12,FALSE)</f>
        <v>0</v>
      </c>
      <c r="V102" s="25">
        <f>VLOOKUP($O102,InfoFrom2018Spreadsheet!$A$2:$M$205,13,FALSE)</f>
        <v>0</v>
      </c>
    </row>
    <row r="103" spans="1:22" x14ac:dyDescent="0.25">
      <c r="A103" s="25">
        <v>2956500</v>
      </c>
      <c r="B103" s="46" t="s">
        <v>137</v>
      </c>
      <c r="D103" s="45">
        <v>103</v>
      </c>
      <c r="E103" s="26">
        <v>1165.1099999999999</v>
      </c>
      <c r="F103" s="26">
        <v>950</v>
      </c>
      <c r="G103" s="26">
        <v>2100</v>
      </c>
      <c r="H103" s="26">
        <v>4600</v>
      </c>
      <c r="I103" s="27">
        <f t="shared" si="4"/>
        <v>31.394400000000001</v>
      </c>
      <c r="J103" s="27">
        <f t="shared" si="5"/>
        <v>471.50836589999994</v>
      </c>
      <c r="K103" s="27">
        <f t="shared" si="6"/>
        <v>11.705451298095722</v>
      </c>
      <c r="L103" s="34" t="str">
        <f t="shared" si="7"/>
        <v>Deep</v>
      </c>
      <c r="M103" s="25" t="s">
        <v>364</v>
      </c>
      <c r="O103" s="33">
        <v>2956500</v>
      </c>
      <c r="P103" s="33" t="s">
        <v>137</v>
      </c>
      <c r="Q103" s="25" t="str">
        <f>VLOOKUP($O103,InfoFrom2018Spreadsheet!$A$2:$M$205,8,FALSE)</f>
        <v>Complex - Two Story</v>
      </c>
      <c r="R103" s="25" t="str">
        <f>VLOOKUP($O103,InfoFrom2018Spreadsheet!$A$2:$M$205,9,FALSE)</f>
        <v>Present</v>
      </c>
      <c r="S103" s="25">
        <f>VLOOKUP($O103,InfoFrom2018Spreadsheet!$A$2:$M$205,10,FALSE)</f>
        <v>0</v>
      </c>
      <c r="T103" s="25">
        <f>VLOOKUP($O103,InfoFrom2018Spreadsheet!$A$2:$M$205,11,FALSE)</f>
        <v>0</v>
      </c>
      <c r="U103" s="25">
        <f>VLOOKUP($O103,InfoFrom2018Spreadsheet!$A$2:$M$205,12,FALSE)</f>
        <v>0</v>
      </c>
      <c r="V103" s="25">
        <f>VLOOKUP($O103,InfoFrom2018Spreadsheet!$A$2:$M$205,13,FALSE)</f>
        <v>0</v>
      </c>
    </row>
    <row r="104" spans="1:22" ht="45" x14ac:dyDescent="0.25">
      <c r="A104" s="25">
        <v>25300</v>
      </c>
      <c r="B104" s="46" t="s">
        <v>163</v>
      </c>
      <c r="D104" s="45">
        <v>105</v>
      </c>
      <c r="E104" s="26">
        <v>936.97</v>
      </c>
      <c r="F104" s="26">
        <v>1400</v>
      </c>
      <c r="G104" s="26">
        <v>3000</v>
      </c>
      <c r="H104" s="26">
        <v>6200</v>
      </c>
      <c r="I104" s="27">
        <f t="shared" si="4"/>
        <v>32.004000000000005</v>
      </c>
      <c r="J104" s="27">
        <f t="shared" si="5"/>
        <v>379.18238930000001</v>
      </c>
      <c r="K104" s="27">
        <f t="shared" si="6"/>
        <v>12.371414691843558</v>
      </c>
      <c r="L104" s="34" t="str">
        <f t="shared" si="7"/>
        <v>Deep</v>
      </c>
      <c r="M104" s="25" t="s">
        <v>299</v>
      </c>
      <c r="N104" s="25" t="s">
        <v>412</v>
      </c>
      <c r="O104" s="33">
        <v>25300</v>
      </c>
      <c r="P104" s="33" t="s">
        <v>292</v>
      </c>
      <c r="Q104" s="25" t="str">
        <f>VLOOKUP($O104,InfoFrom2018Spreadsheet!$A$2:$M$205,8,FALSE)</f>
        <v>Complex - Two Story</v>
      </c>
      <c r="R104" s="25" t="str">
        <f>VLOOKUP($O104,InfoFrom2018Spreadsheet!$A$2:$M$205,9,FALSE)</f>
        <v>Historic</v>
      </c>
      <c r="S104" s="25">
        <f>VLOOKUP($O104,InfoFrom2018Spreadsheet!$A$2:$M$205,10,FALSE)</f>
        <v>0</v>
      </c>
      <c r="T104" s="32" t="s">
        <v>319</v>
      </c>
      <c r="U104" s="25">
        <f>VLOOKUP($O104,InfoFrom2018Spreadsheet!$A$2:$M$205,12,FALSE)</f>
        <v>0</v>
      </c>
      <c r="V104" s="25" t="str">
        <f>VLOOKUP($O104,InfoFrom2018Spreadsheet!$A$2:$M$205,13,FALSE)</f>
        <v>Historic</v>
      </c>
    </row>
    <row r="105" spans="1:22" x14ac:dyDescent="0.25">
      <c r="A105" s="25">
        <v>2331600</v>
      </c>
      <c r="B105" s="46" t="s">
        <v>148</v>
      </c>
      <c r="D105" s="45">
        <v>117</v>
      </c>
      <c r="E105" s="26">
        <v>3864.21</v>
      </c>
      <c r="F105" s="26">
        <v>1700</v>
      </c>
      <c r="G105" s="26">
        <v>3100</v>
      </c>
      <c r="H105" s="26">
        <v>5300</v>
      </c>
      <c r="I105" s="27">
        <f t="shared" si="4"/>
        <v>35.6616</v>
      </c>
      <c r="J105" s="27">
        <f t="shared" si="5"/>
        <v>1563.8071448999999</v>
      </c>
      <c r="K105" s="27">
        <f t="shared" si="6"/>
        <v>11.133237466576453</v>
      </c>
      <c r="L105" s="34" t="str">
        <f t="shared" si="7"/>
        <v>Deep</v>
      </c>
      <c r="M105" s="25" t="s">
        <v>299</v>
      </c>
      <c r="O105" s="33">
        <v>2331600</v>
      </c>
      <c r="P105" s="33" t="s">
        <v>148</v>
      </c>
      <c r="Q105" s="25" t="str">
        <f>VLOOKUP($O105,InfoFrom2018Spreadsheet!$A$2:$M$205,8,FALSE)</f>
        <v>Complex - Two Story</v>
      </c>
      <c r="R105" s="25" t="str">
        <f>VLOOKUP($O105,InfoFrom2018Spreadsheet!$A$2:$M$205,9,FALSE)</f>
        <v>Present</v>
      </c>
      <c r="S105" s="25" t="str">
        <f>VLOOKUP($O105,InfoFrom2018Spreadsheet!$A$2:$M$205,10,FALSE)</f>
        <v>Present</v>
      </c>
      <c r="T105" s="25" t="str">
        <f>VLOOKUP($O105,InfoFrom2018Spreadsheet!$A$2:$M$205,11,FALSE)</f>
        <v>Present</v>
      </c>
      <c r="U105" s="25">
        <f>VLOOKUP($O105,InfoFrom2018Spreadsheet!$A$2:$M$205,12,FALSE)</f>
        <v>0</v>
      </c>
      <c r="V105" s="25">
        <f>VLOOKUP($O105,InfoFrom2018Spreadsheet!$A$2:$M$205,13,FALSE)</f>
        <v>0</v>
      </c>
    </row>
    <row r="106" spans="1:22" ht="30" x14ac:dyDescent="0.25">
      <c r="A106" s="25">
        <v>2391200</v>
      </c>
      <c r="B106" s="46" t="s">
        <v>99</v>
      </c>
      <c r="D106" s="45">
        <v>60</v>
      </c>
      <c r="E106" s="26">
        <v>3176.33</v>
      </c>
      <c r="F106" s="26">
        <v>2300</v>
      </c>
      <c r="G106" s="26">
        <v>4400</v>
      </c>
      <c r="H106" s="26">
        <v>8500</v>
      </c>
      <c r="I106" s="27">
        <f t="shared" si="4"/>
        <v>18.288</v>
      </c>
      <c r="J106" s="27">
        <f t="shared" si="5"/>
        <v>1285.4289876999999</v>
      </c>
      <c r="K106" s="27">
        <f t="shared" si="6"/>
        <v>5.8500220892945114</v>
      </c>
      <c r="L106" s="34" t="str">
        <f t="shared" si="7"/>
        <v>Deep</v>
      </c>
      <c r="M106" s="25" t="s">
        <v>364</v>
      </c>
      <c r="O106" s="33">
        <v>2391200</v>
      </c>
      <c r="P106" s="33" t="s">
        <v>99</v>
      </c>
      <c r="Q106" s="25" t="str">
        <f>VLOOKUP($O106,InfoFrom2018Spreadsheet!$A$2:$M$205,8,FALSE)</f>
        <v>Complex - Two Story</v>
      </c>
      <c r="R106" s="25" t="str">
        <f>VLOOKUP($O106,InfoFrom2018Spreadsheet!$A$2:$M$205,9,FALSE)</f>
        <v>Present</v>
      </c>
      <c r="S106" s="25" t="str">
        <f>VLOOKUP($O106,InfoFrom2018Spreadsheet!$A$2:$M$205,10,FALSE)</f>
        <v>Transient</v>
      </c>
      <c r="T106" s="25">
        <f>VLOOKUP($O106,InfoFrom2018Spreadsheet!$A$2:$M$205,11,FALSE)</f>
        <v>0</v>
      </c>
      <c r="U106" s="25">
        <f>VLOOKUP($O106,InfoFrom2018Spreadsheet!$A$2:$M$205,12,FALSE)</f>
        <v>0</v>
      </c>
      <c r="V106" s="25">
        <f>VLOOKUP($O106,InfoFrom2018Spreadsheet!$A$2:$M$205,13,FALSE)</f>
        <v>0</v>
      </c>
    </row>
    <row r="107" spans="1:22" ht="75" x14ac:dyDescent="0.25">
      <c r="A107" s="25">
        <v>746000</v>
      </c>
      <c r="B107" s="46" t="s">
        <v>62</v>
      </c>
      <c r="C107" s="47" t="s">
        <v>330</v>
      </c>
      <c r="D107" s="45">
        <v>33</v>
      </c>
      <c r="E107" s="26">
        <v>43.7</v>
      </c>
      <c r="I107" s="27">
        <f t="shared" si="4"/>
        <v>10.058400000000001</v>
      </c>
      <c r="J107" s="27">
        <f t="shared" si="5"/>
        <v>17.684953</v>
      </c>
      <c r="K107" s="27">
        <f t="shared" si="6"/>
        <v>7.982020511879516</v>
      </c>
      <c r="L107" s="34" t="str">
        <f t="shared" si="7"/>
        <v>Deep</v>
      </c>
      <c r="M107" s="25" t="s">
        <v>298</v>
      </c>
      <c r="N107" s="35" t="s">
        <v>386</v>
      </c>
      <c r="O107" s="33">
        <v>746000</v>
      </c>
      <c r="P107" s="33" t="s">
        <v>62</v>
      </c>
      <c r="Q107" s="25" t="str">
        <f>VLOOKUP($O107,InfoFrom2018Spreadsheet!$A$2:$M$205,8,FALSE)</f>
        <v>Simple - Two Story</v>
      </c>
      <c r="R107" s="25">
        <f>VLOOKUP($O107,InfoFrom2018Spreadsheet!$A$2:$M$205,9,FALSE)</f>
        <v>0</v>
      </c>
      <c r="S107" s="25">
        <f>VLOOKUP($O107,InfoFrom2018Spreadsheet!$A$2:$M$205,10,FALSE)</f>
        <v>0</v>
      </c>
      <c r="T107" s="25">
        <f>VLOOKUP($O107,InfoFrom2018Spreadsheet!$A$2:$M$205,11,FALSE)</f>
        <v>0</v>
      </c>
      <c r="U107" s="32" t="s">
        <v>416</v>
      </c>
      <c r="V107" s="25">
        <f>VLOOKUP($O107,InfoFrom2018Spreadsheet!$A$2:$M$205,13,FALSE)</f>
        <v>0</v>
      </c>
    </row>
    <row r="108" spans="1:22" x14ac:dyDescent="0.25">
      <c r="A108" s="25">
        <v>45200</v>
      </c>
      <c r="B108" s="46" t="s">
        <v>103</v>
      </c>
      <c r="D108" s="45">
        <v>61</v>
      </c>
      <c r="E108" s="26">
        <v>128.97</v>
      </c>
      <c r="I108" s="27">
        <f t="shared" si="4"/>
        <v>18.5928</v>
      </c>
      <c r="J108" s="27">
        <f t="shared" si="5"/>
        <v>52.192869299999998</v>
      </c>
      <c r="K108" s="27">
        <f t="shared" si="6"/>
        <v>10.766581105532408</v>
      </c>
      <c r="L108" s="34" t="str">
        <f t="shared" si="7"/>
        <v>Deep</v>
      </c>
      <c r="M108" s="25" t="s">
        <v>364</v>
      </c>
      <c r="O108" s="33">
        <v>45200</v>
      </c>
      <c r="P108" s="33" t="s">
        <v>103</v>
      </c>
      <c r="Q108" s="25" t="str">
        <f>VLOOKUP($O108,InfoFrom2018Spreadsheet!$A$2:$M$205,8,FALSE)</f>
        <v>Complex - Two Story</v>
      </c>
      <c r="R108" s="25" t="str">
        <f>VLOOKUP($O108,InfoFrom2018Spreadsheet!$A$2:$M$205,9,FALSE)</f>
        <v>Present</v>
      </c>
      <c r="S108" s="25">
        <f>VLOOKUP($O108,InfoFrom2018Spreadsheet!$A$2:$M$205,10,FALSE)</f>
        <v>0</v>
      </c>
      <c r="T108" s="25">
        <f>VLOOKUP($O108,InfoFrom2018Spreadsheet!$A$2:$M$205,11,FALSE)</f>
        <v>0</v>
      </c>
      <c r="U108" s="25">
        <f>VLOOKUP($O108,InfoFrom2018Spreadsheet!$A$2:$M$205,12,FALSE)</f>
        <v>0</v>
      </c>
      <c r="V108" s="25">
        <f>VLOOKUP($O108,InfoFrom2018Spreadsheet!$A$2:$M$205,13,FALSE)</f>
        <v>0</v>
      </c>
    </row>
    <row r="109" spans="1:22" ht="30" x14ac:dyDescent="0.25">
      <c r="A109" s="25">
        <v>59300</v>
      </c>
      <c r="B109" s="46" t="s">
        <v>104</v>
      </c>
      <c r="D109" s="45">
        <v>119</v>
      </c>
      <c r="E109" s="26">
        <v>291.58999999999997</v>
      </c>
      <c r="I109" s="27">
        <f t="shared" si="4"/>
        <v>36.2712</v>
      </c>
      <c r="J109" s="27">
        <f t="shared" si="5"/>
        <v>118.00355709999999</v>
      </c>
      <c r="K109" s="27">
        <f t="shared" si="6"/>
        <v>17.458026721317946</v>
      </c>
      <c r="L109" s="34" t="str">
        <f t="shared" si="7"/>
        <v>Deep</v>
      </c>
      <c r="M109" s="25" t="s">
        <v>364</v>
      </c>
      <c r="O109" s="33">
        <v>59300</v>
      </c>
      <c r="P109" s="33" t="s">
        <v>294</v>
      </c>
      <c r="Q109" s="25" t="str">
        <f>VLOOKUP($O109,InfoFrom2018Spreadsheet!$A$2:$M$205,8,FALSE)</f>
        <v>Complex - Two Story</v>
      </c>
      <c r="R109" s="25" t="str">
        <f>VLOOKUP($O109,InfoFrom2018Spreadsheet!$A$2:$M$205,9,FALSE)</f>
        <v>Present</v>
      </c>
      <c r="S109" s="25">
        <f>VLOOKUP($O109,InfoFrom2018Spreadsheet!$A$2:$M$205,10,FALSE)</f>
        <v>0</v>
      </c>
      <c r="T109" s="25">
        <f>VLOOKUP($O109,InfoFrom2018Spreadsheet!$A$2:$M$205,11,FALSE)</f>
        <v>0</v>
      </c>
      <c r="U109" s="25">
        <f>VLOOKUP($O109,InfoFrom2018Spreadsheet!$A$2:$M$205,12,FALSE)</f>
        <v>0</v>
      </c>
      <c r="V109" s="25">
        <f>VLOOKUP($O109,InfoFrom2018Spreadsheet!$A$2:$M$205,13,FALSE)</f>
        <v>0</v>
      </c>
    </row>
    <row r="110" spans="1:22" ht="60" x14ac:dyDescent="0.25">
      <c r="A110" s="25">
        <v>94700</v>
      </c>
      <c r="B110" s="46" t="s">
        <v>63</v>
      </c>
      <c r="D110" s="45">
        <v>38</v>
      </c>
      <c r="E110" s="26">
        <v>18.57</v>
      </c>
      <c r="I110" s="27">
        <f t="shared" si="4"/>
        <v>11.5824</v>
      </c>
      <c r="J110" s="27">
        <f t="shared" si="5"/>
        <v>7.5150933000000002</v>
      </c>
      <c r="K110" s="27">
        <f t="shared" si="6"/>
        <v>13.108744564720666</v>
      </c>
      <c r="L110" s="34" t="str">
        <f t="shared" si="7"/>
        <v>Deep</v>
      </c>
      <c r="M110" s="25" t="s">
        <v>299</v>
      </c>
      <c r="N110" s="35" t="s">
        <v>380</v>
      </c>
      <c r="O110" s="33">
        <v>94700</v>
      </c>
      <c r="P110" s="33" t="s">
        <v>63</v>
      </c>
      <c r="Q110" s="25" t="str">
        <f>VLOOKUP($O110,InfoFrom2018Spreadsheet!$A$2:$M$205,8,FALSE)</f>
        <v>Simple - Two Story</v>
      </c>
      <c r="R110" s="25">
        <f>VLOOKUP($O110,InfoFrom2018Spreadsheet!$A$2:$M$205,9,FALSE)</f>
        <v>0</v>
      </c>
      <c r="S110" s="25">
        <f>VLOOKUP($O110,InfoFrom2018Spreadsheet!$A$2:$M$205,10,FALSE)</f>
        <v>0</v>
      </c>
      <c r="T110" s="25">
        <f>VLOOKUP($O110,InfoFrom2018Spreadsheet!$A$2:$M$205,11,FALSE)</f>
        <v>0</v>
      </c>
      <c r="U110" s="25" t="str">
        <f>VLOOKUP($O110,InfoFrom2018Spreadsheet!$A$2:$M$205,12,FALSE)</f>
        <v>Stocked</v>
      </c>
      <c r="V110" s="25">
        <f>VLOOKUP($O110,InfoFrom2018Spreadsheet!$A$2:$M$205,13,FALSE)</f>
        <v>0</v>
      </c>
    </row>
    <row r="111" spans="1:22" x14ac:dyDescent="0.25">
      <c r="A111" s="25">
        <v>103300</v>
      </c>
      <c r="B111" s="46" t="s">
        <v>70</v>
      </c>
      <c r="D111" s="45">
        <v>79</v>
      </c>
      <c r="E111" s="26">
        <v>32.29</v>
      </c>
      <c r="I111" s="27">
        <f t="shared" si="4"/>
        <v>24.0792</v>
      </c>
      <c r="J111" s="27">
        <f t="shared" si="5"/>
        <v>13.067440099999999</v>
      </c>
      <c r="K111" s="27">
        <f t="shared" si="6"/>
        <v>21.483070867530937</v>
      </c>
      <c r="L111" s="34" t="str">
        <f t="shared" si="7"/>
        <v>Deep</v>
      </c>
      <c r="M111" s="25" t="s">
        <v>364</v>
      </c>
      <c r="O111" s="33">
        <v>103300</v>
      </c>
      <c r="P111" s="37" t="s">
        <v>280</v>
      </c>
      <c r="Q111" s="25" t="str">
        <f>VLOOKUP($O111,InfoFrom2018Spreadsheet!$A$2:$M$205,8,FALSE)</f>
        <v>Simple - Two Story</v>
      </c>
      <c r="R111" s="25" t="str">
        <f>VLOOKUP($O111,InfoFrom2018Spreadsheet!$A$2:$M$205,9,FALSE)</f>
        <v>Present</v>
      </c>
      <c r="S111" s="25">
        <f>VLOOKUP($O111,InfoFrom2018Spreadsheet!$A$2:$M$205,10,FALSE)</f>
        <v>0</v>
      </c>
      <c r="T111" s="25">
        <f>VLOOKUP($O111,InfoFrom2018Spreadsheet!$A$2:$M$205,11,FALSE)</f>
        <v>0</v>
      </c>
      <c r="U111" s="25">
        <f>VLOOKUP($O111,InfoFrom2018Spreadsheet!$A$2:$M$205,12,FALSE)</f>
        <v>0</v>
      </c>
      <c r="V111" s="25">
        <f>VLOOKUP($O111,InfoFrom2018Spreadsheet!$A$2:$M$205,13,FALSE)</f>
        <v>0</v>
      </c>
    </row>
    <row r="112" spans="1:22" x14ac:dyDescent="0.25">
      <c r="A112" s="25">
        <v>104000</v>
      </c>
      <c r="B112" s="46" t="s">
        <v>7</v>
      </c>
      <c r="D112" s="45">
        <v>79</v>
      </c>
      <c r="E112" s="26">
        <v>233.1</v>
      </c>
      <c r="I112" s="27">
        <f t="shared" si="4"/>
        <v>24.0792</v>
      </c>
      <c r="J112" s="27">
        <f t="shared" si="5"/>
        <v>94.333238999999992</v>
      </c>
      <c r="K112" s="27">
        <f t="shared" si="6"/>
        <v>12.143428418612036</v>
      </c>
      <c r="L112" s="34" t="str">
        <f t="shared" si="7"/>
        <v>Deep</v>
      </c>
      <c r="M112" s="25" t="s">
        <v>364</v>
      </c>
      <c r="N112" s="25" t="s">
        <v>404</v>
      </c>
      <c r="O112" s="33">
        <v>104000</v>
      </c>
      <c r="P112" s="37" t="s">
        <v>281</v>
      </c>
      <c r="Q112" s="25" t="str">
        <f>VLOOKUP($O112,InfoFrom2018Spreadsheet!$A$2:$M$205,8,FALSE)</f>
        <v>Complex - Two Story</v>
      </c>
      <c r="R112" s="25" t="str">
        <f>VLOOKUP($O112,InfoFrom2018Spreadsheet!$A$2:$M$205,9,FALSE)</f>
        <v>Historic</v>
      </c>
      <c r="S112" s="25">
        <f>VLOOKUP($O112,InfoFrom2018Spreadsheet!$A$2:$M$205,10,FALSE)</f>
        <v>0</v>
      </c>
      <c r="T112" s="25">
        <f>VLOOKUP($O112,InfoFrom2018Spreadsheet!$A$2:$M$205,11,FALSE)</f>
        <v>0</v>
      </c>
      <c r="U112" s="25">
        <f>VLOOKUP($O112,InfoFrom2018Spreadsheet!$A$2:$M$205,12,FALSE)</f>
        <v>0</v>
      </c>
      <c r="V112" s="25">
        <f>VLOOKUP($O112,InfoFrom2018Spreadsheet!$A$2:$M$205,13,FALSE)</f>
        <v>0</v>
      </c>
    </row>
    <row r="113" spans="1:22" x14ac:dyDescent="0.25">
      <c r="A113" s="25">
        <v>117600</v>
      </c>
      <c r="B113" s="46" t="s">
        <v>35</v>
      </c>
      <c r="D113" s="45">
        <v>53</v>
      </c>
      <c r="E113" s="26">
        <v>82.26</v>
      </c>
      <c r="I113" s="27">
        <f t="shared" si="4"/>
        <v>16.154400000000003</v>
      </c>
      <c r="J113" s="27">
        <f t="shared" si="5"/>
        <v>33.2897994</v>
      </c>
      <c r="K113" s="27">
        <f t="shared" si="6"/>
        <v>10.546069837954102</v>
      </c>
      <c r="L113" s="34" t="str">
        <f t="shared" si="7"/>
        <v>Deep</v>
      </c>
      <c r="M113" s="25" t="s">
        <v>364</v>
      </c>
      <c r="N113" s="25" t="s">
        <v>393</v>
      </c>
      <c r="O113" s="33">
        <v>117600</v>
      </c>
      <c r="P113" s="33" t="s">
        <v>35</v>
      </c>
      <c r="Q113" s="25" t="str">
        <f>VLOOKUP($O113,InfoFrom2018Spreadsheet!$A$2:$M$205,8,FALSE)</f>
        <v>Simple - Two Story</v>
      </c>
      <c r="R113" s="25" t="str">
        <f>VLOOKUP($O113,InfoFrom2018Spreadsheet!$A$2:$M$205,9,FALSE)</f>
        <v>Historic</v>
      </c>
      <c r="S113" s="25">
        <f>VLOOKUP($O113,InfoFrom2018Spreadsheet!$A$2:$M$205,10,FALSE)</f>
        <v>0</v>
      </c>
      <c r="T113" s="25">
        <f>VLOOKUP($O113,InfoFrom2018Spreadsheet!$A$2:$M$205,11,FALSE)</f>
        <v>0</v>
      </c>
      <c r="U113" s="25" t="str">
        <f>VLOOKUP($O113,InfoFrom2018Spreadsheet!$A$2:$M$205,12,FALSE)</f>
        <v>Stocked</v>
      </c>
      <c r="V113" s="25">
        <f>VLOOKUP($O113,InfoFrom2018Spreadsheet!$A$2:$M$205,13,FALSE)</f>
        <v>0</v>
      </c>
    </row>
    <row r="114" spans="1:22" ht="30" x14ac:dyDescent="0.25">
      <c r="A114" s="25">
        <v>146100</v>
      </c>
      <c r="B114" s="46" t="s">
        <v>56</v>
      </c>
      <c r="D114" s="45">
        <v>236</v>
      </c>
      <c r="E114" s="26">
        <v>7920.01</v>
      </c>
      <c r="I114" s="27">
        <f t="shared" si="4"/>
        <v>71.9328</v>
      </c>
      <c r="J114" s="27">
        <f t="shared" si="5"/>
        <v>3205.1488469000001</v>
      </c>
      <c r="K114" s="27">
        <f t="shared" si="6"/>
        <v>20.489421059349798</v>
      </c>
      <c r="L114" s="34" t="str">
        <f t="shared" si="7"/>
        <v>Deep</v>
      </c>
      <c r="M114" s="25" t="s">
        <v>299</v>
      </c>
      <c r="O114" s="33">
        <v>146100</v>
      </c>
      <c r="P114" s="33" t="s">
        <v>295</v>
      </c>
      <c r="Q114" s="25" t="str">
        <f>VLOOKUP($O114,InfoFrom2018Spreadsheet!$A$2:$M$205,8,FALSE)</f>
        <v>Complex - Two Story</v>
      </c>
      <c r="R114" s="25" t="str">
        <f>VLOOKUP($O114,InfoFrom2018Spreadsheet!$A$2:$M$205,9,FALSE)</f>
        <v>Present</v>
      </c>
      <c r="S114" s="25">
        <f>VLOOKUP($O114,InfoFrom2018Spreadsheet!$A$2:$M$205,10,FALSE)</f>
        <v>0</v>
      </c>
      <c r="T114" s="25" t="str">
        <f>VLOOKUP($O114,InfoFrom2018Spreadsheet!$A$2:$M$205,11,FALSE)</f>
        <v>Stocked</v>
      </c>
      <c r="U114" s="25">
        <f>VLOOKUP($O114,InfoFrom2018Spreadsheet!$A$2:$M$205,12,FALSE)</f>
        <v>0</v>
      </c>
      <c r="V114" s="25">
        <f>VLOOKUP($O114,InfoFrom2018Spreadsheet!$A$2:$M$205,13,FALSE)</f>
        <v>0</v>
      </c>
    </row>
    <row r="115" spans="1:22" x14ac:dyDescent="0.25">
      <c r="A115" s="25">
        <v>149000</v>
      </c>
      <c r="B115" s="46" t="s">
        <v>95</v>
      </c>
      <c r="D115" s="45">
        <v>37</v>
      </c>
      <c r="E115" s="26">
        <v>50</v>
      </c>
      <c r="I115" s="27">
        <f t="shared" si="4"/>
        <v>11.277600000000001</v>
      </c>
      <c r="J115" s="27">
        <f t="shared" si="5"/>
        <v>20.234500000000001</v>
      </c>
      <c r="K115" s="27">
        <f t="shared" si="6"/>
        <v>8.558046381899084</v>
      </c>
      <c r="L115" s="34" t="str">
        <f t="shared" si="7"/>
        <v>Deep</v>
      </c>
      <c r="M115" s="25" t="s">
        <v>364</v>
      </c>
      <c r="O115" s="33">
        <v>149000</v>
      </c>
      <c r="P115" s="33" t="s">
        <v>95</v>
      </c>
      <c r="Q115" s="25" t="str">
        <f>VLOOKUP($O115,InfoFrom2018Spreadsheet!$A$2:$M$205,8,FALSE)</f>
        <v>Simple - Two Story</v>
      </c>
      <c r="R115" s="25">
        <f>VLOOKUP($O115,InfoFrom2018Spreadsheet!$A$2:$M$205,9,FALSE)</f>
        <v>0</v>
      </c>
      <c r="S115" s="25">
        <f>VLOOKUP($O115,InfoFrom2018Spreadsheet!$A$2:$M$205,10,FALSE)</f>
        <v>0</v>
      </c>
      <c r="T115" s="25">
        <f>VLOOKUP($O115,InfoFrom2018Spreadsheet!$A$2:$M$205,11,FALSE)</f>
        <v>0</v>
      </c>
      <c r="U115" s="25" t="str">
        <f>VLOOKUP($O115,InfoFrom2018Spreadsheet!$A$2:$M$205,12,FALSE)</f>
        <v>Stocked</v>
      </c>
      <c r="V115" s="25">
        <f>VLOOKUP($O115,InfoFrom2018Spreadsheet!$A$2:$M$205,13,FALSE)</f>
        <v>0</v>
      </c>
    </row>
    <row r="116" spans="1:22" x14ac:dyDescent="0.25">
      <c r="A116" s="25">
        <v>186400</v>
      </c>
      <c r="B116" s="46" t="s">
        <v>188</v>
      </c>
      <c r="D116" s="45">
        <v>65</v>
      </c>
      <c r="E116" s="26">
        <v>139.04</v>
      </c>
      <c r="I116" s="27">
        <f t="shared" si="4"/>
        <v>19.812000000000001</v>
      </c>
      <c r="J116" s="27">
        <f t="shared" si="5"/>
        <v>56.268097599999997</v>
      </c>
      <c r="K116" s="27">
        <f t="shared" si="6"/>
        <v>11.262312377281521</v>
      </c>
      <c r="L116" s="34" t="str">
        <f t="shared" si="7"/>
        <v>Deep</v>
      </c>
      <c r="M116" s="25" t="s">
        <v>364</v>
      </c>
      <c r="O116" s="33">
        <v>186400</v>
      </c>
      <c r="P116" s="33" t="s">
        <v>188</v>
      </c>
      <c r="Q116" s="25" t="str">
        <f>VLOOKUP($O116,InfoFrom2018Spreadsheet!$A$2:$M$205,8,FALSE)</f>
        <v>Complex - Two Story</v>
      </c>
      <c r="R116" s="25" t="str">
        <f>VLOOKUP($O116,InfoFrom2018Spreadsheet!$A$2:$M$205,9,FALSE)</f>
        <v>Present</v>
      </c>
      <c r="S116" s="25">
        <f>VLOOKUP($O116,InfoFrom2018Spreadsheet!$A$2:$M$205,10,FALSE)</f>
        <v>0</v>
      </c>
      <c r="T116" s="25">
        <f>VLOOKUP($O116,InfoFrom2018Spreadsheet!$A$2:$M$205,11,FALSE)</f>
        <v>0</v>
      </c>
      <c r="U116" s="25">
        <f>VLOOKUP($O116,InfoFrom2018Spreadsheet!$A$2:$M$205,12,FALSE)</f>
        <v>0</v>
      </c>
      <c r="V116" s="25">
        <f>VLOOKUP($O116,InfoFrom2018Spreadsheet!$A$2:$M$205,13,FALSE)</f>
        <v>0</v>
      </c>
    </row>
    <row r="117" spans="1:22" ht="30" x14ac:dyDescent="0.25">
      <c r="A117" s="25">
        <v>191100</v>
      </c>
      <c r="B117" s="46" t="s">
        <v>39</v>
      </c>
      <c r="D117" s="45">
        <v>71</v>
      </c>
      <c r="E117" s="26">
        <v>254.2</v>
      </c>
      <c r="I117" s="27">
        <f t="shared" si="4"/>
        <v>21.640800000000002</v>
      </c>
      <c r="J117" s="27">
        <f t="shared" si="5"/>
        <v>102.872198</v>
      </c>
      <c r="K117" s="27">
        <f t="shared" si="6"/>
        <v>10.704577450453922</v>
      </c>
      <c r="L117" s="34" t="str">
        <f t="shared" si="7"/>
        <v>Deep</v>
      </c>
      <c r="M117" s="25" t="s">
        <v>364</v>
      </c>
      <c r="O117" s="33">
        <v>191100</v>
      </c>
      <c r="P117" s="33" t="s">
        <v>268</v>
      </c>
      <c r="Q117" s="25" t="str">
        <f>VLOOKUP($O117,InfoFrom2018Spreadsheet!$A$2:$M$205,8,FALSE)</f>
        <v>Complex - Two Story</v>
      </c>
      <c r="R117" s="25" t="str">
        <f>VLOOKUP($O117,InfoFrom2018Spreadsheet!$A$2:$M$205,9,FALSE)</f>
        <v>Present</v>
      </c>
      <c r="S117" s="25">
        <f>VLOOKUP($O117,InfoFrom2018Spreadsheet!$A$2:$M$205,10,FALSE)</f>
        <v>0</v>
      </c>
      <c r="T117" s="25">
        <f>VLOOKUP($O117,InfoFrom2018Spreadsheet!$A$2:$M$205,11,FALSE)</f>
        <v>0</v>
      </c>
      <c r="U117" s="25">
        <f>VLOOKUP($O117,InfoFrom2018Spreadsheet!$A$2:$M$205,12,FALSE)</f>
        <v>0</v>
      </c>
      <c r="V117" s="25">
        <f>VLOOKUP($O117,InfoFrom2018Spreadsheet!$A$2:$M$205,13,FALSE)</f>
        <v>0</v>
      </c>
    </row>
    <row r="118" spans="1:22" ht="30" x14ac:dyDescent="0.25">
      <c r="A118" s="25">
        <v>196100</v>
      </c>
      <c r="B118" s="46" t="s">
        <v>92</v>
      </c>
      <c r="D118" s="45">
        <v>48</v>
      </c>
      <c r="E118" s="26">
        <v>136.85</v>
      </c>
      <c r="I118" s="27">
        <f t="shared" si="4"/>
        <v>14.630400000000002</v>
      </c>
      <c r="J118" s="27">
        <f t="shared" si="5"/>
        <v>55.381826499999995</v>
      </c>
      <c r="K118" s="27">
        <f t="shared" si="6"/>
        <v>8.3346752061779803</v>
      </c>
      <c r="L118" s="34" t="str">
        <f t="shared" si="7"/>
        <v>Deep</v>
      </c>
      <c r="M118" s="25" t="s">
        <v>300</v>
      </c>
      <c r="N118" s="25" t="s">
        <v>394</v>
      </c>
      <c r="O118" s="40">
        <v>196100</v>
      </c>
      <c r="P118" s="40" t="s">
        <v>231</v>
      </c>
      <c r="Q118" s="25" t="str">
        <f>VLOOKUP($O118,InfoFrom2018Spreadsheet!$A$2:$M$205,8,FALSE)</f>
        <v>Simple - Two Story</v>
      </c>
      <c r="R118" s="25" t="str">
        <f>VLOOKUP($O118,InfoFrom2018Spreadsheet!$A$2:$M$205,9,FALSE)</f>
        <v>Present</v>
      </c>
      <c r="S118" s="25">
        <f>VLOOKUP($O118,InfoFrom2018Spreadsheet!$A$2:$M$205,10,FALSE)</f>
        <v>0</v>
      </c>
      <c r="T118" s="25">
        <f>VLOOKUP($O118,InfoFrom2018Spreadsheet!$A$2:$M$205,11,FALSE)</f>
        <v>0</v>
      </c>
      <c r="U118" s="25">
        <f>VLOOKUP($O118,InfoFrom2018Spreadsheet!$A$2:$M$205,12,FALSE)</f>
        <v>0</v>
      </c>
      <c r="V118" s="25">
        <f>VLOOKUP($O118,InfoFrom2018Spreadsheet!$A$2:$M$205,13,FALSE)</f>
        <v>0</v>
      </c>
    </row>
    <row r="119" spans="1:22" ht="30" x14ac:dyDescent="0.25">
      <c r="A119" s="25">
        <v>199700</v>
      </c>
      <c r="B119" s="46" t="s">
        <v>96</v>
      </c>
      <c r="D119" s="45">
        <v>55</v>
      </c>
      <c r="E119" s="26">
        <v>63.18</v>
      </c>
      <c r="I119" s="27">
        <f t="shared" si="4"/>
        <v>16.763999999999999</v>
      </c>
      <c r="J119" s="27">
        <f t="shared" si="5"/>
        <v>25.5683142</v>
      </c>
      <c r="K119" s="27">
        <f t="shared" si="6"/>
        <v>11.837731906782853</v>
      </c>
      <c r="L119" s="34" t="str">
        <f t="shared" si="7"/>
        <v>Deep</v>
      </c>
      <c r="M119" s="25" t="s">
        <v>364</v>
      </c>
      <c r="N119" s="25" t="s">
        <v>399</v>
      </c>
      <c r="O119" s="33">
        <v>199700</v>
      </c>
      <c r="P119" s="33" t="s">
        <v>96</v>
      </c>
      <c r="Q119" s="25" t="str">
        <f>VLOOKUP($O119,InfoFrom2018Spreadsheet!$A$2:$M$205,8,FALSE)</f>
        <v>Simple - Two Story</v>
      </c>
      <c r="R119" s="25" t="str">
        <f>VLOOKUP($O119,InfoFrom2018Spreadsheet!$A$2:$M$205,9,FALSE)</f>
        <v>Present</v>
      </c>
      <c r="S119" s="25">
        <f>VLOOKUP($O119,InfoFrom2018Spreadsheet!$A$2:$M$205,10,FALSE)</f>
        <v>0</v>
      </c>
      <c r="T119" s="25">
        <f>VLOOKUP($O119,InfoFrom2018Spreadsheet!$A$2:$M$205,11,FALSE)</f>
        <v>0</v>
      </c>
      <c r="U119" s="25">
        <f>VLOOKUP($O119,InfoFrom2018Spreadsheet!$A$2:$M$205,12,FALSE)</f>
        <v>0</v>
      </c>
      <c r="V119" s="25">
        <f>VLOOKUP($O119,InfoFrom2018Spreadsheet!$A$2:$M$205,13,FALSE)</f>
        <v>0</v>
      </c>
    </row>
    <row r="120" spans="1:22" ht="30" x14ac:dyDescent="0.25">
      <c r="A120" s="25">
        <v>255000</v>
      </c>
      <c r="B120" s="46" t="s">
        <v>186</v>
      </c>
      <c r="D120" s="45">
        <v>53</v>
      </c>
      <c r="E120" s="26">
        <v>69.67</v>
      </c>
      <c r="I120" s="27">
        <f t="shared" si="4"/>
        <v>16.154400000000003</v>
      </c>
      <c r="J120" s="27">
        <f t="shared" si="5"/>
        <v>28.194752300000001</v>
      </c>
      <c r="K120" s="27">
        <f t="shared" si="6"/>
        <v>11.070715159338384</v>
      </c>
      <c r="L120" s="34" t="str">
        <f t="shared" si="7"/>
        <v>Deep</v>
      </c>
      <c r="M120" s="25" t="s">
        <v>364</v>
      </c>
      <c r="O120" s="33">
        <v>255000</v>
      </c>
      <c r="P120" s="33" t="s">
        <v>239</v>
      </c>
      <c r="Q120" s="25" t="str">
        <f>VLOOKUP($O120,InfoFrom2018Spreadsheet!$A$2:$M$205,8,FALSE)</f>
        <v>Complex - Two Story</v>
      </c>
      <c r="R120" s="25" t="str">
        <f>VLOOKUP($O120,InfoFrom2018Spreadsheet!$A$2:$M$205,9,FALSE)</f>
        <v>Present</v>
      </c>
      <c r="S120" s="25">
        <f>VLOOKUP($O120,InfoFrom2018Spreadsheet!$A$2:$M$205,10,FALSE)</f>
        <v>0</v>
      </c>
      <c r="T120" s="25">
        <f>VLOOKUP($O120,InfoFrom2018Spreadsheet!$A$2:$M$205,11,FALSE)</f>
        <v>0</v>
      </c>
      <c r="U120" s="25" t="str">
        <f>VLOOKUP($O120,InfoFrom2018Spreadsheet!$A$2:$M$205,12,FALSE)</f>
        <v>Present</v>
      </c>
      <c r="V120" s="25">
        <f>VLOOKUP($O120,InfoFrom2018Spreadsheet!$A$2:$M$205,13,FALSE)</f>
        <v>0</v>
      </c>
    </row>
    <row r="121" spans="1:22" x14ac:dyDescent="0.25">
      <c r="A121" s="25">
        <v>258700</v>
      </c>
      <c r="B121" s="46" t="s">
        <v>182</v>
      </c>
      <c r="D121" s="45">
        <v>43</v>
      </c>
      <c r="E121" s="26">
        <v>13.94</v>
      </c>
      <c r="I121" s="27">
        <f t="shared" si="4"/>
        <v>13.106400000000001</v>
      </c>
      <c r="J121" s="27">
        <f t="shared" si="5"/>
        <v>5.6413785999999995</v>
      </c>
      <c r="K121" s="27">
        <f t="shared" si="6"/>
        <v>17.309895364906243</v>
      </c>
      <c r="L121" s="34" t="str">
        <f t="shared" si="7"/>
        <v>Deep</v>
      </c>
      <c r="M121" s="25" t="s">
        <v>364</v>
      </c>
      <c r="O121" s="33">
        <v>258700</v>
      </c>
      <c r="P121" s="33" t="s">
        <v>182</v>
      </c>
      <c r="Q121" s="25" t="str">
        <f>VLOOKUP($O121,InfoFrom2018Spreadsheet!$A$2:$M$205,8,FALSE)</f>
        <v>Simple - Two Story</v>
      </c>
      <c r="R121" s="25">
        <f>VLOOKUP($O121,InfoFrom2018Spreadsheet!$A$2:$M$205,9,FALSE)</f>
        <v>0</v>
      </c>
      <c r="S121" s="25">
        <f>VLOOKUP($O121,InfoFrom2018Spreadsheet!$A$2:$M$205,10,FALSE)</f>
        <v>0</v>
      </c>
      <c r="T121" s="25">
        <f>VLOOKUP($O121,InfoFrom2018Spreadsheet!$A$2:$M$205,11,FALSE)</f>
        <v>0</v>
      </c>
      <c r="U121" s="25" t="str">
        <f>VLOOKUP($O121,InfoFrom2018Spreadsheet!$A$2:$M$205,12,FALSE)</f>
        <v>Stocked</v>
      </c>
      <c r="V121" s="25">
        <f>VLOOKUP($O121,InfoFrom2018Spreadsheet!$A$2:$M$205,13,FALSE)</f>
        <v>0</v>
      </c>
    </row>
    <row r="122" spans="1:22" ht="45" x14ac:dyDescent="0.25">
      <c r="A122" s="25">
        <v>264100</v>
      </c>
      <c r="B122" s="46" t="s">
        <v>180</v>
      </c>
      <c r="D122" s="45">
        <v>59</v>
      </c>
      <c r="E122" s="26">
        <v>13.98</v>
      </c>
      <c r="I122" s="27">
        <f t="shared" si="4"/>
        <v>17.9832</v>
      </c>
      <c r="J122" s="27">
        <f t="shared" si="5"/>
        <v>5.6575661999999998</v>
      </c>
      <c r="K122" s="27">
        <f t="shared" si="6"/>
        <v>23.760956179556263</v>
      </c>
      <c r="L122" s="34" t="str">
        <f t="shared" si="7"/>
        <v>Deep</v>
      </c>
      <c r="M122" s="25" t="s">
        <v>364</v>
      </c>
      <c r="O122" s="33">
        <v>264100</v>
      </c>
      <c r="P122" s="33" t="s">
        <v>246</v>
      </c>
      <c r="Q122" s="25" t="str">
        <f>VLOOKUP($O122,InfoFrom2018Spreadsheet!$A$2:$M$205,8,FALSE)</f>
        <v>Complex - Two Story</v>
      </c>
      <c r="R122" s="25" t="str">
        <f>VLOOKUP($O122,InfoFrom2018Spreadsheet!$A$2:$M$205,9,FALSE)</f>
        <v>Present</v>
      </c>
      <c r="S122" s="25">
        <f>VLOOKUP($O122,InfoFrom2018Spreadsheet!$A$2:$M$205,10,FALSE)</f>
        <v>0</v>
      </c>
      <c r="T122" s="25">
        <f>VLOOKUP($O122,InfoFrom2018Spreadsheet!$A$2:$M$205,11,FALSE)</f>
        <v>0</v>
      </c>
      <c r="U122" s="25" t="str">
        <f>VLOOKUP($O122,InfoFrom2018Spreadsheet!$A$2:$M$205,12,FALSE)</f>
        <v>Present</v>
      </c>
      <c r="V122" s="25">
        <f>VLOOKUP($O122,InfoFrom2018Spreadsheet!$A$2:$M$205,13,FALSE)</f>
        <v>0</v>
      </c>
    </row>
    <row r="123" spans="1:22" ht="90" x14ac:dyDescent="0.25">
      <c r="A123" s="25">
        <v>265400</v>
      </c>
      <c r="B123" s="46" t="s">
        <v>176</v>
      </c>
      <c r="D123" s="45">
        <v>30</v>
      </c>
      <c r="E123" s="26">
        <v>5</v>
      </c>
      <c r="I123" s="27">
        <f t="shared" si="4"/>
        <v>9.1440000000000001</v>
      </c>
      <c r="J123" s="27">
        <f t="shared" si="5"/>
        <v>2.02345</v>
      </c>
      <c r="K123" s="27">
        <f t="shared" si="6"/>
        <v>29.546626166792034</v>
      </c>
      <c r="L123" s="34" t="str">
        <f t="shared" si="7"/>
        <v>Deep</v>
      </c>
      <c r="M123" s="35" t="s">
        <v>299</v>
      </c>
      <c r="N123" s="35" t="s">
        <v>418</v>
      </c>
      <c r="O123" s="33">
        <v>265400</v>
      </c>
      <c r="P123" s="33" t="s">
        <v>201</v>
      </c>
      <c r="Q123" s="25" t="str">
        <f>VLOOKUP($O123,InfoFrom2018Spreadsheet!$A$2:$M$205,8,FALSE)</f>
        <v>Complex - Two Story</v>
      </c>
      <c r="R123" s="25" t="str">
        <f>VLOOKUP($O123,InfoFrom2018Spreadsheet!$A$2:$M$205,9,FALSE)</f>
        <v>Transient</v>
      </c>
      <c r="S123" s="25">
        <f>VLOOKUP($O123,InfoFrom2018Spreadsheet!$A$2:$M$205,10,FALSE)</f>
        <v>0</v>
      </c>
      <c r="T123" s="25">
        <f>VLOOKUP($O123,InfoFrom2018Spreadsheet!$A$2:$M$205,11,FALSE)</f>
        <v>0</v>
      </c>
      <c r="U123" s="25" t="str">
        <f>VLOOKUP($O123,InfoFrom2018Spreadsheet!$A$2:$M$205,12,FALSE)</f>
        <v>Transient</v>
      </c>
      <c r="V123" s="25">
        <f>VLOOKUP($O123,InfoFrom2018Spreadsheet!$A$2:$M$205,13,FALSE)</f>
        <v>0</v>
      </c>
    </row>
    <row r="124" spans="1:22" x14ac:dyDescent="0.25">
      <c r="A124" s="25">
        <v>265500</v>
      </c>
      <c r="B124" s="46" t="s">
        <v>96</v>
      </c>
      <c r="D124" s="45">
        <v>63</v>
      </c>
      <c r="E124" s="26">
        <v>30.34</v>
      </c>
      <c r="I124" s="27">
        <f t="shared" si="4"/>
        <v>19.202400000000001</v>
      </c>
      <c r="J124" s="27">
        <f t="shared" si="5"/>
        <v>12.278294600000001</v>
      </c>
      <c r="K124" s="27">
        <f t="shared" si="6"/>
        <v>17.539007116518171</v>
      </c>
      <c r="L124" s="34" t="str">
        <f t="shared" si="7"/>
        <v>Deep</v>
      </c>
      <c r="M124" s="25" t="s">
        <v>364</v>
      </c>
      <c r="O124" s="33">
        <v>265500</v>
      </c>
      <c r="P124" s="33" t="s">
        <v>255</v>
      </c>
      <c r="Q124" s="25" t="str">
        <f>VLOOKUP($O124,InfoFrom2018Spreadsheet!$A$2:$M$205,8,FALSE)</f>
        <v>Complex - Two Story</v>
      </c>
      <c r="R124" s="25" t="str">
        <f>VLOOKUP($O124,InfoFrom2018Spreadsheet!$A$2:$M$205,9,FALSE)</f>
        <v>Present</v>
      </c>
      <c r="S124" s="25">
        <f>VLOOKUP($O124,InfoFrom2018Spreadsheet!$A$2:$M$205,10,FALSE)</f>
        <v>0</v>
      </c>
      <c r="T124" s="25">
        <f>VLOOKUP($O124,InfoFrom2018Spreadsheet!$A$2:$M$205,11,FALSE)</f>
        <v>0</v>
      </c>
      <c r="U124" s="25" t="str">
        <f>VLOOKUP($O124,InfoFrom2018Spreadsheet!$A$2:$M$205,12,FALSE)</f>
        <v>Present</v>
      </c>
      <c r="V124" s="25">
        <f>VLOOKUP($O124,InfoFrom2018Spreadsheet!$A$2:$M$205,13,FALSE)</f>
        <v>0</v>
      </c>
    </row>
    <row r="125" spans="1:22" ht="60" x14ac:dyDescent="0.25">
      <c r="A125" s="25">
        <v>267800</v>
      </c>
      <c r="B125" s="46" t="s">
        <v>94</v>
      </c>
      <c r="D125" s="45">
        <v>51</v>
      </c>
      <c r="E125" s="26">
        <v>30.25</v>
      </c>
      <c r="I125" s="27">
        <f t="shared" si="4"/>
        <v>15.5448</v>
      </c>
      <c r="J125" s="27">
        <f t="shared" si="5"/>
        <v>12.241872499999999</v>
      </c>
      <c r="K125" s="27">
        <f t="shared" si="6"/>
        <v>14.197573651425129</v>
      </c>
      <c r="L125" s="34" t="str">
        <f t="shared" si="7"/>
        <v>Deep</v>
      </c>
      <c r="M125" s="25" t="s">
        <v>425</v>
      </c>
      <c r="N125" s="25" t="s">
        <v>360</v>
      </c>
      <c r="O125" s="33">
        <v>267800</v>
      </c>
      <c r="P125" s="33" t="s">
        <v>94</v>
      </c>
      <c r="Q125" s="25" t="str">
        <f>VLOOKUP($O125,InfoFrom2018Spreadsheet!$A$2:$M$205,8,FALSE)</f>
        <v>Simple - Two Story</v>
      </c>
      <c r="R125" s="25">
        <f>VLOOKUP($O125,InfoFrom2018Spreadsheet!$A$2:$M$205,9,FALSE)</f>
        <v>0</v>
      </c>
      <c r="S125" s="25">
        <f>VLOOKUP($O125,InfoFrom2018Spreadsheet!$A$2:$M$205,10,FALSE)</f>
        <v>0</v>
      </c>
      <c r="T125" s="25">
        <f>VLOOKUP($O125,InfoFrom2018Spreadsheet!$A$2:$M$205,11,FALSE)</f>
        <v>0</v>
      </c>
      <c r="U125" s="25" t="str">
        <f>VLOOKUP($O125,InfoFrom2018Spreadsheet!$A$2:$M$205,12,FALSE)</f>
        <v>Stocked</v>
      </c>
      <c r="V125" s="25">
        <f>VLOOKUP($O125,InfoFrom2018Spreadsheet!$A$2:$M$205,13,FALSE)</f>
        <v>0</v>
      </c>
    </row>
    <row r="126" spans="1:22" ht="30" x14ac:dyDescent="0.25">
      <c r="A126" s="25">
        <v>325400</v>
      </c>
      <c r="B126" s="46" t="s">
        <v>102</v>
      </c>
      <c r="D126" s="45">
        <v>48</v>
      </c>
      <c r="E126" s="26">
        <v>22.1</v>
      </c>
      <c r="I126" s="27">
        <f t="shared" si="4"/>
        <v>14.630400000000002</v>
      </c>
      <c r="J126" s="27">
        <f t="shared" si="5"/>
        <v>8.9436490000000006</v>
      </c>
      <c r="K126" s="27">
        <f t="shared" si="6"/>
        <v>15.270809045034399</v>
      </c>
      <c r="L126" s="34" t="str">
        <f t="shared" si="7"/>
        <v>Deep</v>
      </c>
      <c r="M126" s="25" t="s">
        <v>300</v>
      </c>
      <c r="N126" s="25" t="s">
        <v>229</v>
      </c>
      <c r="O126" s="33">
        <v>325400</v>
      </c>
      <c r="P126" s="33" t="s">
        <v>102</v>
      </c>
      <c r="Q126" s="25" t="str">
        <f>VLOOKUP($O126,InfoFrom2018Spreadsheet!$A$2:$M$205,8,FALSE)</f>
        <v>Simple - Two Story</v>
      </c>
      <c r="R126" s="25">
        <f>VLOOKUP($O126,InfoFrom2018Spreadsheet!$A$2:$M$205,9,FALSE)</f>
        <v>0</v>
      </c>
      <c r="S126" s="25">
        <f>VLOOKUP($O126,InfoFrom2018Spreadsheet!$A$2:$M$205,10,FALSE)</f>
        <v>0</v>
      </c>
      <c r="T126" s="25">
        <f>VLOOKUP($O126,InfoFrom2018Spreadsheet!$A$2:$M$205,11,FALSE)</f>
        <v>0</v>
      </c>
      <c r="U126" s="25" t="str">
        <f>VLOOKUP($O126,InfoFrom2018Spreadsheet!$A$2:$M$205,12,FALSE)</f>
        <v>Stocked</v>
      </c>
      <c r="V126" s="25">
        <f>VLOOKUP($O126,InfoFrom2018Spreadsheet!$A$2:$M$205,13,FALSE)</f>
        <v>0</v>
      </c>
    </row>
    <row r="127" spans="1:22" ht="45" x14ac:dyDescent="0.25">
      <c r="A127" s="25">
        <v>348700</v>
      </c>
      <c r="B127" s="46" t="s">
        <v>65</v>
      </c>
      <c r="D127" s="45">
        <v>82</v>
      </c>
      <c r="E127" s="26">
        <v>32.67</v>
      </c>
      <c r="I127" s="27">
        <f t="shared" si="4"/>
        <v>24.993600000000001</v>
      </c>
      <c r="J127" s="27">
        <f t="shared" si="5"/>
        <v>13.221222300000001</v>
      </c>
      <c r="K127" s="27">
        <f t="shared" si="6"/>
        <v>22.201222107357886</v>
      </c>
      <c r="L127" s="34" t="str">
        <f t="shared" si="7"/>
        <v>Deep</v>
      </c>
      <c r="M127" s="25" t="s">
        <v>299</v>
      </c>
      <c r="N127" s="25" t="s">
        <v>405</v>
      </c>
      <c r="O127" s="33">
        <v>348700</v>
      </c>
      <c r="P127" s="33" t="s">
        <v>65</v>
      </c>
      <c r="Q127" s="25" t="str">
        <f>VLOOKUP($O127,InfoFrom2018Spreadsheet!$A$2:$M$205,8,FALSE)</f>
        <v>Simple - Two Story</v>
      </c>
      <c r="R127" s="25">
        <f>VLOOKUP($O127,InfoFrom2018Spreadsheet!$A$2:$M$205,9,FALSE)</f>
        <v>0</v>
      </c>
      <c r="S127" s="25">
        <f>VLOOKUP($O127,InfoFrom2018Spreadsheet!$A$2:$M$205,10,FALSE)</f>
        <v>0</v>
      </c>
      <c r="T127" s="25" t="str">
        <f>VLOOKUP($O127,InfoFrom2018Spreadsheet!$A$2:$M$205,11,FALSE)</f>
        <v>Stocked</v>
      </c>
      <c r="U127" s="25">
        <f>VLOOKUP($O127,InfoFrom2018Spreadsheet!$A$2:$M$205,12,FALSE)</f>
        <v>0</v>
      </c>
      <c r="V127" s="25">
        <f>VLOOKUP($O127,InfoFrom2018Spreadsheet!$A$2:$M$205,13,FALSE)</f>
        <v>0</v>
      </c>
    </row>
    <row r="128" spans="1:22" ht="60" x14ac:dyDescent="0.25">
      <c r="A128" s="25">
        <v>574100</v>
      </c>
      <c r="B128" s="46" t="s">
        <v>49</v>
      </c>
      <c r="D128" s="45">
        <v>45</v>
      </c>
      <c r="E128" s="26">
        <v>8.59</v>
      </c>
      <c r="I128" s="27">
        <f t="shared" si="4"/>
        <v>13.716000000000001</v>
      </c>
      <c r="J128" s="27">
        <f t="shared" si="5"/>
        <v>3.4762871</v>
      </c>
      <c r="K128" s="27">
        <f t="shared" si="6"/>
        <v>25.162828559164986</v>
      </c>
      <c r="L128" s="34" t="str">
        <f t="shared" si="7"/>
        <v>Deep</v>
      </c>
      <c r="M128" s="25" t="s">
        <v>424</v>
      </c>
      <c r="N128" s="35" t="s">
        <v>391</v>
      </c>
      <c r="O128" s="33">
        <v>574100</v>
      </c>
      <c r="P128" s="33" t="s">
        <v>49</v>
      </c>
      <c r="Q128" s="25" t="str">
        <f>VLOOKUP($O128,InfoFrom2018Spreadsheet!$A$2:$M$205,8,FALSE)</f>
        <v>Simple - Two Story</v>
      </c>
      <c r="R128" s="25">
        <f>VLOOKUP($O128,InfoFrom2018Spreadsheet!$A$2:$M$205,9,FALSE)</f>
        <v>0</v>
      </c>
      <c r="S128" s="25">
        <f>VLOOKUP($O128,InfoFrom2018Spreadsheet!$A$2:$M$205,10,FALSE)</f>
        <v>0</v>
      </c>
      <c r="T128" s="25">
        <f>VLOOKUP($O128,InfoFrom2018Spreadsheet!$A$2:$M$205,11,FALSE)</f>
        <v>0</v>
      </c>
      <c r="U128" s="25" t="str">
        <f>VLOOKUP($O128,InfoFrom2018Spreadsheet!$A$2:$M$205,12,FALSE)</f>
        <v>Stocked</v>
      </c>
      <c r="V128" s="25">
        <f>VLOOKUP($O128,InfoFrom2018Spreadsheet!$A$2:$M$205,13,FALSE)</f>
        <v>0</v>
      </c>
    </row>
    <row r="129" spans="1:22" ht="45" x14ac:dyDescent="0.25">
      <c r="A129" s="25">
        <v>588000</v>
      </c>
      <c r="B129" s="46" t="s">
        <v>46</v>
      </c>
      <c r="D129" s="45">
        <v>45</v>
      </c>
      <c r="E129" s="26">
        <v>83.71</v>
      </c>
      <c r="I129" s="27">
        <f t="shared" si="4"/>
        <v>13.716000000000001</v>
      </c>
      <c r="J129" s="27">
        <f t="shared" si="5"/>
        <v>33.876599899999995</v>
      </c>
      <c r="K129" s="27">
        <f t="shared" si="6"/>
        <v>8.8999291765575261</v>
      </c>
      <c r="L129" s="34" t="str">
        <f t="shared" si="7"/>
        <v>Deep</v>
      </c>
      <c r="M129" s="25" t="s">
        <v>299</v>
      </c>
      <c r="N129" s="25" t="s">
        <v>225</v>
      </c>
      <c r="O129" s="33">
        <v>588000</v>
      </c>
      <c r="P129" s="33" t="s">
        <v>46</v>
      </c>
      <c r="Q129" s="25" t="str">
        <f>VLOOKUP($O129,InfoFrom2018Spreadsheet!$A$2:$M$205,8,FALSE)</f>
        <v>Simple - Two Story</v>
      </c>
      <c r="R129" s="25">
        <f>VLOOKUP($O129,InfoFrom2018Spreadsheet!$A$2:$M$205,9,FALSE)</f>
        <v>0</v>
      </c>
      <c r="S129" s="25">
        <f>VLOOKUP($O129,InfoFrom2018Spreadsheet!$A$2:$M$205,10,FALSE)</f>
        <v>0</v>
      </c>
      <c r="T129" s="25">
        <f>VLOOKUP($O129,InfoFrom2018Spreadsheet!$A$2:$M$205,11,FALSE)</f>
        <v>0</v>
      </c>
      <c r="U129" s="25" t="str">
        <f>VLOOKUP($O129,InfoFrom2018Spreadsheet!$A$2:$M$205,12,FALSE)</f>
        <v>Stocked</v>
      </c>
      <c r="V129" s="25">
        <f>VLOOKUP($O129,InfoFrom2018Spreadsheet!$A$2:$M$205,13,FALSE)</f>
        <v>0</v>
      </c>
    </row>
    <row r="130" spans="1:22" ht="30" x14ac:dyDescent="0.25">
      <c r="A130" s="25">
        <v>591600</v>
      </c>
      <c r="B130" s="46" t="s">
        <v>47</v>
      </c>
      <c r="D130" s="45">
        <v>63</v>
      </c>
      <c r="E130" s="26">
        <v>48.35</v>
      </c>
      <c r="I130" s="27">
        <f t="shared" ref="I130:I193" si="8">D130*0.3048</f>
        <v>19.202400000000001</v>
      </c>
      <c r="J130" s="27">
        <f t="shared" ref="J130:J193" si="9">E130*0.40469</f>
        <v>19.566761500000002</v>
      </c>
      <c r="K130" s="27">
        <f t="shared" ref="K130:K193" si="10">(I130-0.1)/(LOG10(J130))</f>
        <v>14.790646299978224</v>
      </c>
      <c r="L130" s="34" t="str">
        <f t="shared" ref="L130:L193" si="11">IF(K130&lt;3.801,"Shallow","Deep")</f>
        <v>Deep</v>
      </c>
      <c r="M130" s="25" t="s">
        <v>299</v>
      </c>
      <c r="N130" s="25" t="s">
        <v>398</v>
      </c>
      <c r="O130" s="33">
        <v>591600</v>
      </c>
      <c r="P130" s="33" t="s">
        <v>254</v>
      </c>
      <c r="Q130" s="25" t="str">
        <f>VLOOKUP($O130,InfoFrom2018Spreadsheet!$A$2:$M$205,8,FALSE)</f>
        <v>Simple - Two Story</v>
      </c>
      <c r="R130" s="25">
        <f>VLOOKUP($O130,InfoFrom2018Spreadsheet!$A$2:$M$205,9,FALSE)</f>
        <v>0</v>
      </c>
      <c r="S130" s="25">
        <f>VLOOKUP($O130,InfoFrom2018Spreadsheet!$A$2:$M$205,10,FALSE)</f>
        <v>0</v>
      </c>
      <c r="T130" s="25">
        <f>VLOOKUP($O130,InfoFrom2018Spreadsheet!$A$2:$M$205,11,FALSE)</f>
        <v>0</v>
      </c>
      <c r="U130" s="25" t="str">
        <f>VLOOKUP($O130,InfoFrom2018Spreadsheet!$A$2:$M$205,12,FALSE)</f>
        <v>Stocked</v>
      </c>
      <c r="V130" s="25">
        <f>VLOOKUP($O130,InfoFrom2018Spreadsheet!$A$2:$M$205,13,FALSE)</f>
        <v>0</v>
      </c>
    </row>
    <row r="131" spans="1:22" x14ac:dyDescent="0.25">
      <c r="A131" s="25">
        <v>672900</v>
      </c>
      <c r="B131" s="46" t="s">
        <v>45</v>
      </c>
      <c r="D131" s="45">
        <v>77</v>
      </c>
      <c r="E131" s="26">
        <v>194.81</v>
      </c>
      <c r="I131" s="27">
        <f t="shared" si="8"/>
        <v>23.4696</v>
      </c>
      <c r="J131" s="27">
        <f t="shared" si="9"/>
        <v>78.837658899999994</v>
      </c>
      <c r="K131" s="27">
        <f t="shared" si="10"/>
        <v>12.320970393335323</v>
      </c>
      <c r="L131" s="34" t="str">
        <f t="shared" si="11"/>
        <v>Deep</v>
      </c>
      <c r="M131" s="25" t="s">
        <v>364</v>
      </c>
      <c r="O131" s="33">
        <v>672900</v>
      </c>
      <c r="P131" s="33" t="s">
        <v>45</v>
      </c>
      <c r="Q131" s="25" t="str">
        <f>VLOOKUP($O131,InfoFrom2018Spreadsheet!$A$2:$M$205,8,FALSE)</f>
        <v>Complex - Two Story</v>
      </c>
      <c r="R131" s="25">
        <f>VLOOKUP($O131,InfoFrom2018Spreadsheet!$A$2:$M$205,9,FALSE)</f>
        <v>0</v>
      </c>
      <c r="S131" s="25" t="str">
        <f>VLOOKUP($O131,InfoFrom2018Spreadsheet!$A$2:$M$205,10,FALSE)</f>
        <v>Present</v>
      </c>
      <c r="T131" s="25">
        <f>VLOOKUP($O131,InfoFrom2018Spreadsheet!$A$2:$M$205,11,FALSE)</f>
        <v>0</v>
      </c>
      <c r="U131" s="25">
        <f>VLOOKUP($O131,InfoFrom2018Spreadsheet!$A$2:$M$205,12,FALSE)</f>
        <v>0</v>
      </c>
      <c r="V131" s="25">
        <f>VLOOKUP($O131,InfoFrom2018Spreadsheet!$A$2:$M$205,13,FALSE)</f>
        <v>0</v>
      </c>
    </row>
    <row r="132" spans="1:22" x14ac:dyDescent="0.25">
      <c r="A132" s="25">
        <v>692400</v>
      </c>
      <c r="B132" s="46" t="s">
        <v>50</v>
      </c>
      <c r="D132" s="45">
        <v>42</v>
      </c>
      <c r="E132" s="26">
        <v>1246.3399999999999</v>
      </c>
      <c r="I132" s="27">
        <f t="shared" si="8"/>
        <v>12.801600000000001</v>
      </c>
      <c r="J132" s="27">
        <f t="shared" si="9"/>
        <v>504.38133459999995</v>
      </c>
      <c r="K132" s="27">
        <f t="shared" si="10"/>
        <v>4.6994940982891746</v>
      </c>
      <c r="L132" s="34" t="str">
        <f t="shared" si="11"/>
        <v>Deep</v>
      </c>
      <c r="M132" s="25" t="s">
        <v>364</v>
      </c>
      <c r="O132" s="33">
        <v>692400</v>
      </c>
      <c r="P132" s="33" t="s">
        <v>50</v>
      </c>
      <c r="Q132" s="25" t="str">
        <f>VLOOKUP($O132,InfoFrom2018Spreadsheet!$A$2:$M$205,8,FALSE)</f>
        <v>Complex - Two Story</v>
      </c>
      <c r="R132" s="25">
        <f>VLOOKUP($O132,InfoFrom2018Spreadsheet!$A$2:$M$205,9,FALSE)</f>
        <v>0</v>
      </c>
      <c r="S132" s="25" t="str">
        <f>VLOOKUP($O132,InfoFrom2018Spreadsheet!$A$2:$M$205,10,FALSE)</f>
        <v>Present</v>
      </c>
      <c r="T132" s="25">
        <f>VLOOKUP($O132,InfoFrom2018Spreadsheet!$A$2:$M$205,11,FALSE)</f>
        <v>0</v>
      </c>
      <c r="U132" s="25">
        <f>VLOOKUP($O132,InfoFrom2018Spreadsheet!$A$2:$M$205,12,FALSE)</f>
        <v>0</v>
      </c>
      <c r="V132" s="25">
        <f>VLOOKUP($O132,InfoFrom2018Spreadsheet!$A$2:$M$205,13,FALSE)</f>
        <v>0</v>
      </c>
    </row>
    <row r="133" spans="1:22" x14ac:dyDescent="0.25">
      <c r="A133" s="25">
        <v>692900</v>
      </c>
      <c r="B133" s="46" t="s">
        <v>51</v>
      </c>
      <c r="D133" s="45">
        <v>46</v>
      </c>
      <c r="E133" s="26">
        <v>839.38</v>
      </c>
      <c r="I133" s="27">
        <f t="shared" si="8"/>
        <v>14.020800000000001</v>
      </c>
      <c r="J133" s="27">
        <f t="shared" si="9"/>
        <v>339.68869219999999</v>
      </c>
      <c r="K133" s="27">
        <f t="shared" si="10"/>
        <v>5.4999423191019767</v>
      </c>
      <c r="L133" s="34" t="str">
        <f t="shared" si="11"/>
        <v>Deep</v>
      </c>
      <c r="M133" s="25" t="s">
        <v>364</v>
      </c>
      <c r="O133" s="33">
        <v>692900</v>
      </c>
      <c r="P133" s="33" t="s">
        <v>51</v>
      </c>
      <c r="Q133" s="25" t="str">
        <f>VLOOKUP($O133,InfoFrom2018Spreadsheet!$A$2:$M$205,8,FALSE)</f>
        <v>Complex - Two Story</v>
      </c>
      <c r="R133" s="25">
        <f>VLOOKUP($O133,InfoFrom2018Spreadsheet!$A$2:$M$205,9,FALSE)</f>
        <v>0</v>
      </c>
      <c r="S133" s="25" t="str">
        <f>VLOOKUP($O133,InfoFrom2018Spreadsheet!$A$2:$M$205,10,FALSE)</f>
        <v>Present</v>
      </c>
      <c r="T133" s="25">
        <f>VLOOKUP($O133,InfoFrom2018Spreadsheet!$A$2:$M$205,11,FALSE)</f>
        <v>0</v>
      </c>
      <c r="U133" s="25">
        <f>VLOOKUP($O133,InfoFrom2018Spreadsheet!$A$2:$M$205,12,FALSE)</f>
        <v>0</v>
      </c>
      <c r="V133" s="25">
        <f>VLOOKUP($O133,InfoFrom2018Spreadsheet!$A$2:$M$205,13,FALSE)</f>
        <v>0</v>
      </c>
    </row>
    <row r="134" spans="1:22" ht="30" x14ac:dyDescent="0.25">
      <c r="A134" s="25">
        <v>706000</v>
      </c>
      <c r="B134" s="46" t="s">
        <v>44</v>
      </c>
      <c r="D134" s="45">
        <v>72</v>
      </c>
      <c r="E134" s="26">
        <v>42.17</v>
      </c>
      <c r="I134" s="27">
        <f t="shared" si="8"/>
        <v>21.945600000000002</v>
      </c>
      <c r="J134" s="27">
        <f t="shared" si="9"/>
        <v>17.065777300000001</v>
      </c>
      <c r="K134" s="27">
        <f t="shared" si="10"/>
        <v>17.730003820960665</v>
      </c>
      <c r="L134" s="34" t="str">
        <f t="shared" si="11"/>
        <v>Deep</v>
      </c>
      <c r="M134" s="25" t="s">
        <v>364</v>
      </c>
      <c r="N134" s="25" t="s">
        <v>402</v>
      </c>
      <c r="O134" s="33">
        <v>706000</v>
      </c>
      <c r="P134" s="33" t="s">
        <v>44</v>
      </c>
      <c r="Q134" s="25" t="str">
        <f>VLOOKUP($O134,InfoFrom2018Spreadsheet!$A$2:$M$205,8,FALSE)</f>
        <v>Simple - Two Story</v>
      </c>
      <c r="R134" s="25">
        <f>VLOOKUP($O134,InfoFrom2018Spreadsheet!$A$2:$M$205,9,FALSE)</f>
        <v>0</v>
      </c>
      <c r="S134" s="25">
        <f>VLOOKUP($O134,InfoFrom2018Spreadsheet!$A$2:$M$205,10,FALSE)</f>
        <v>0</v>
      </c>
      <c r="T134" s="25">
        <f>VLOOKUP($O134,InfoFrom2018Spreadsheet!$A$2:$M$205,11,FALSE)</f>
        <v>0</v>
      </c>
      <c r="U134" s="25" t="str">
        <f>VLOOKUP($O134,InfoFrom2018Spreadsheet!$A$2:$M$205,12,FALSE)</f>
        <v>Stocked</v>
      </c>
      <c r="V134" s="25">
        <f>VLOOKUP($O134,InfoFrom2018Spreadsheet!$A$2:$M$205,13,FALSE)</f>
        <v>0</v>
      </c>
    </row>
    <row r="135" spans="1:22" ht="105" x14ac:dyDescent="0.25">
      <c r="A135" s="25">
        <v>740800</v>
      </c>
      <c r="B135" s="46" t="s">
        <v>167</v>
      </c>
      <c r="D135" s="45">
        <v>50</v>
      </c>
      <c r="E135" s="26">
        <v>14.35</v>
      </c>
      <c r="I135" s="27">
        <f t="shared" si="8"/>
        <v>15.24</v>
      </c>
      <c r="J135" s="27">
        <f t="shared" si="9"/>
        <v>5.8073014999999995</v>
      </c>
      <c r="K135" s="27">
        <f t="shared" si="10"/>
        <v>19.817418638735095</v>
      </c>
      <c r="L135" s="34" t="str">
        <f t="shared" si="11"/>
        <v>Deep</v>
      </c>
      <c r="M135" s="25" t="s">
        <v>299</v>
      </c>
      <c r="N135" s="35" t="s">
        <v>395</v>
      </c>
      <c r="O135" s="33">
        <v>740800</v>
      </c>
      <c r="P135" s="33" t="s">
        <v>167</v>
      </c>
      <c r="Q135" s="25" t="str">
        <f>VLOOKUP($O135,InfoFrom2018Spreadsheet!$A$2:$M$205,8,FALSE)</f>
        <v>Simple - Two Story</v>
      </c>
      <c r="R135" s="25">
        <f>VLOOKUP($O135,InfoFrom2018Spreadsheet!$A$2:$M$205,9,FALSE)</f>
        <v>0</v>
      </c>
      <c r="S135" s="25">
        <f>VLOOKUP($O135,InfoFrom2018Spreadsheet!$A$2:$M$205,10,FALSE)</f>
        <v>0</v>
      </c>
      <c r="T135" s="25">
        <f>VLOOKUP($O135,InfoFrom2018Spreadsheet!$A$2:$M$205,11,FALSE)</f>
        <v>0</v>
      </c>
      <c r="U135" s="25" t="str">
        <f>VLOOKUP($O135,InfoFrom2018Spreadsheet!$A$2:$M$205,12,FALSE)</f>
        <v>Stocked</v>
      </c>
      <c r="V135" s="25">
        <f>VLOOKUP($O135,InfoFrom2018Spreadsheet!$A$2:$M$205,13,FALSE)</f>
        <v>0</v>
      </c>
    </row>
    <row r="136" spans="1:22" x14ac:dyDescent="0.25">
      <c r="A136" s="25">
        <v>758300</v>
      </c>
      <c r="B136" s="46" t="s">
        <v>155</v>
      </c>
      <c r="D136" s="45">
        <v>135</v>
      </c>
      <c r="E136" s="26">
        <v>5400.99</v>
      </c>
      <c r="I136" s="27">
        <f t="shared" si="8"/>
        <v>41.148000000000003</v>
      </c>
      <c r="J136" s="27">
        <f t="shared" si="9"/>
        <v>2185.7266430999998</v>
      </c>
      <c r="K136" s="27">
        <f t="shared" si="10"/>
        <v>12.291307658404172</v>
      </c>
      <c r="L136" s="34" t="str">
        <f t="shared" si="11"/>
        <v>Deep</v>
      </c>
      <c r="M136" s="25" t="s">
        <v>299</v>
      </c>
      <c r="O136" s="33">
        <v>758300</v>
      </c>
      <c r="P136" s="33" t="s">
        <v>155</v>
      </c>
      <c r="Q136" s="25" t="str">
        <f>VLOOKUP($O136,InfoFrom2018Spreadsheet!$A$2:$M$205,8,FALSE)</f>
        <v>Complex - Two Story</v>
      </c>
      <c r="R136" s="25" t="str">
        <f>VLOOKUP($O136,InfoFrom2018Spreadsheet!$A$2:$M$205,9,FALSE)</f>
        <v>Present</v>
      </c>
      <c r="S136" s="25">
        <f>VLOOKUP($O136,InfoFrom2018Spreadsheet!$A$2:$M$205,10,FALSE)</f>
        <v>0</v>
      </c>
      <c r="T136" s="25" t="str">
        <f>VLOOKUP($O136,InfoFrom2018Spreadsheet!$A$2:$M$205,11,FALSE)</f>
        <v>Stocked</v>
      </c>
      <c r="U136" s="25">
        <f>VLOOKUP($O136,InfoFrom2018Spreadsheet!$A$2:$M$205,12,FALSE)</f>
        <v>0</v>
      </c>
      <c r="V136" s="25">
        <f>VLOOKUP($O136,InfoFrom2018Spreadsheet!$A$2:$M$205,13,FALSE)</f>
        <v>0</v>
      </c>
    </row>
    <row r="137" spans="1:22" ht="30" x14ac:dyDescent="0.25">
      <c r="A137" s="25">
        <v>778100</v>
      </c>
      <c r="B137" s="46" t="s">
        <v>165</v>
      </c>
      <c r="D137" s="45">
        <v>45</v>
      </c>
      <c r="E137" s="26">
        <v>62.8</v>
      </c>
      <c r="I137" s="27">
        <f t="shared" si="8"/>
        <v>13.716000000000001</v>
      </c>
      <c r="J137" s="27">
        <f t="shared" si="9"/>
        <v>25.414531999999998</v>
      </c>
      <c r="K137" s="27">
        <f t="shared" si="10"/>
        <v>9.6905368290655538</v>
      </c>
      <c r="L137" s="34" t="str">
        <f t="shared" si="11"/>
        <v>Deep</v>
      </c>
      <c r="M137" s="25" t="s">
        <v>364</v>
      </c>
      <c r="O137" s="33">
        <v>778100</v>
      </c>
      <c r="P137" s="33" t="s">
        <v>224</v>
      </c>
      <c r="Q137" s="25" t="str">
        <f>VLOOKUP($O137,InfoFrom2018Spreadsheet!$A$2:$M$205,8,FALSE)</f>
        <v>Simple - Two Story</v>
      </c>
      <c r="R137" s="25">
        <f>VLOOKUP($O137,InfoFrom2018Spreadsheet!$A$2:$M$205,9,FALSE)</f>
        <v>0</v>
      </c>
      <c r="S137" s="25">
        <f>VLOOKUP($O137,InfoFrom2018Spreadsheet!$A$2:$M$205,10,FALSE)</f>
        <v>0</v>
      </c>
      <c r="T137" s="25">
        <f>VLOOKUP($O137,InfoFrom2018Spreadsheet!$A$2:$M$205,11,FALSE)</f>
        <v>0</v>
      </c>
      <c r="U137" s="25" t="str">
        <f>VLOOKUP($O137,InfoFrom2018Spreadsheet!$A$2:$M$205,12,FALSE)</f>
        <v>Stocked</v>
      </c>
      <c r="V137" s="25">
        <f>VLOOKUP($O137,InfoFrom2018Spreadsheet!$A$2:$M$205,13,FALSE)</f>
        <v>0</v>
      </c>
    </row>
    <row r="138" spans="1:22" x14ac:dyDescent="0.25">
      <c r="A138" s="25">
        <v>779200</v>
      </c>
      <c r="B138" s="46" t="s">
        <v>92</v>
      </c>
      <c r="D138" s="45">
        <v>85</v>
      </c>
      <c r="E138" s="26">
        <v>710.53</v>
      </c>
      <c r="I138" s="27">
        <f t="shared" si="8"/>
        <v>25.908000000000001</v>
      </c>
      <c r="J138" s="27">
        <f t="shared" si="9"/>
        <v>287.54438569999996</v>
      </c>
      <c r="K138" s="27">
        <f t="shared" si="10"/>
        <v>10.496583009832763</v>
      </c>
      <c r="L138" s="34" t="str">
        <f t="shared" si="11"/>
        <v>Deep</v>
      </c>
      <c r="M138" s="25" t="s">
        <v>364</v>
      </c>
      <c r="O138" s="33">
        <v>779200</v>
      </c>
      <c r="P138" s="33" t="s">
        <v>92</v>
      </c>
      <c r="Q138" s="25" t="str">
        <f>VLOOKUP($O138,InfoFrom2018Spreadsheet!$A$2:$M$205,8,FALSE)</f>
        <v>Complex - Two Story</v>
      </c>
      <c r="R138" s="25" t="str">
        <f>VLOOKUP($O138,InfoFrom2018Spreadsheet!$A$2:$M$205,9,FALSE)</f>
        <v>Present</v>
      </c>
      <c r="S138" s="25">
        <f>VLOOKUP($O138,InfoFrom2018Spreadsheet!$A$2:$M$205,10,FALSE)</f>
        <v>0</v>
      </c>
      <c r="T138" s="25">
        <f>VLOOKUP($O138,InfoFrom2018Spreadsheet!$A$2:$M$205,11,FALSE)</f>
        <v>0</v>
      </c>
      <c r="U138" s="25">
        <f>VLOOKUP($O138,InfoFrom2018Spreadsheet!$A$2:$M$205,12,FALSE)</f>
        <v>0</v>
      </c>
      <c r="V138" s="25">
        <f>VLOOKUP($O138,InfoFrom2018Spreadsheet!$A$2:$M$205,13,FALSE)</f>
        <v>0</v>
      </c>
    </row>
    <row r="139" spans="1:22" ht="90" x14ac:dyDescent="0.25">
      <c r="A139" s="25">
        <v>827300</v>
      </c>
      <c r="B139" s="46" t="s">
        <v>169</v>
      </c>
      <c r="D139" s="45">
        <v>43</v>
      </c>
      <c r="E139" s="26">
        <v>92.84</v>
      </c>
      <c r="I139" s="27">
        <f t="shared" si="8"/>
        <v>13.106400000000001</v>
      </c>
      <c r="J139" s="27">
        <f t="shared" si="9"/>
        <v>37.571419599999999</v>
      </c>
      <c r="K139" s="27">
        <f t="shared" si="10"/>
        <v>8.258778419444992</v>
      </c>
      <c r="L139" s="34" t="str">
        <f t="shared" si="11"/>
        <v>Deep</v>
      </c>
      <c r="M139" s="25" t="s">
        <v>299</v>
      </c>
      <c r="N139" s="35" t="s">
        <v>408</v>
      </c>
      <c r="O139" s="33">
        <v>827300</v>
      </c>
      <c r="P139" s="33" t="s">
        <v>218</v>
      </c>
      <c r="Q139" s="25" t="str">
        <f>VLOOKUP($O139,InfoFrom2018Spreadsheet!$A$2:$M$205,8,FALSE)</f>
        <v>Complex - Two Story</v>
      </c>
      <c r="R139" s="32" t="s">
        <v>315</v>
      </c>
      <c r="S139" s="25">
        <f>VLOOKUP($O139,InfoFrom2018Spreadsheet!$A$2:$M$205,10,FALSE)</f>
        <v>0</v>
      </c>
      <c r="T139" s="25">
        <f>VLOOKUP($O139,InfoFrom2018Spreadsheet!$A$2:$M$205,11,FALSE)</f>
        <v>0</v>
      </c>
      <c r="U139" s="25" t="str">
        <f>VLOOKUP($O139,InfoFrom2018Spreadsheet!$A$2:$M$205,12,FALSE)</f>
        <v>Stocked</v>
      </c>
      <c r="V139" s="25">
        <f>VLOOKUP($O139,InfoFrom2018Spreadsheet!$A$2:$M$205,13,FALSE)</f>
        <v>0</v>
      </c>
    </row>
    <row r="140" spans="1:22" ht="75" x14ac:dyDescent="0.25">
      <c r="A140" s="25">
        <v>827500</v>
      </c>
      <c r="B140" s="46" t="s">
        <v>170</v>
      </c>
      <c r="D140" s="45">
        <v>53</v>
      </c>
      <c r="E140" s="26">
        <v>131.21</v>
      </c>
      <c r="I140" s="27">
        <f t="shared" si="8"/>
        <v>16.154400000000003</v>
      </c>
      <c r="J140" s="27">
        <f t="shared" si="9"/>
        <v>53.099374900000001</v>
      </c>
      <c r="K140" s="27">
        <f t="shared" si="10"/>
        <v>9.3064161898340902</v>
      </c>
      <c r="L140" s="34" t="str">
        <f t="shared" si="11"/>
        <v>Deep</v>
      </c>
      <c r="M140" s="25" t="s">
        <v>299</v>
      </c>
      <c r="N140" s="35" t="s">
        <v>358</v>
      </c>
      <c r="O140" s="33">
        <v>827500</v>
      </c>
      <c r="P140" s="33" t="s">
        <v>236</v>
      </c>
      <c r="Q140" s="25" t="str">
        <f>VLOOKUP($O140,InfoFrom2018Spreadsheet!$A$2:$M$205,8,FALSE)</f>
        <v>Complex - Two Story</v>
      </c>
      <c r="R140" s="25">
        <f>VLOOKUP($O140,InfoFrom2018Spreadsheet!$A$2:$M$205,9,FALSE)</f>
        <v>0</v>
      </c>
      <c r="S140" s="25">
        <f>VLOOKUP($O140,InfoFrom2018Spreadsheet!$A$2:$M$205,10,FALSE)</f>
        <v>0</v>
      </c>
      <c r="T140" s="25">
        <f>VLOOKUP($O140,InfoFrom2018Spreadsheet!$A$2:$M$205,11,FALSE)</f>
        <v>0</v>
      </c>
      <c r="U140" s="25" t="str">
        <f>VLOOKUP($O140,InfoFrom2018Spreadsheet!$A$2:$M$205,12,FALSE)</f>
        <v>Transient</v>
      </c>
      <c r="V140" s="25">
        <f>VLOOKUP($O140,InfoFrom2018Spreadsheet!$A$2:$M$205,13,FALSE)</f>
        <v>0</v>
      </c>
    </row>
    <row r="141" spans="1:22" x14ac:dyDescent="0.25">
      <c r="A141" s="25">
        <v>968500</v>
      </c>
      <c r="B141" s="46" t="s">
        <v>106</v>
      </c>
      <c r="D141" s="45">
        <v>63</v>
      </c>
      <c r="E141" s="26">
        <v>34.78</v>
      </c>
      <c r="I141" s="27">
        <f t="shared" si="8"/>
        <v>19.202400000000001</v>
      </c>
      <c r="J141" s="27">
        <f t="shared" si="9"/>
        <v>14.0751182</v>
      </c>
      <c r="K141" s="27">
        <f t="shared" si="10"/>
        <v>16.633171571323228</v>
      </c>
      <c r="L141" s="34" t="str">
        <f t="shared" si="11"/>
        <v>Deep</v>
      </c>
      <c r="M141" s="25" t="s">
        <v>364</v>
      </c>
      <c r="O141" s="33">
        <v>968500</v>
      </c>
      <c r="P141" s="33" t="s">
        <v>106</v>
      </c>
      <c r="Q141" s="25" t="str">
        <f>VLOOKUP($O141,InfoFrom2018Spreadsheet!$A$2:$M$205,8,FALSE)</f>
        <v>Simple - Two Story</v>
      </c>
      <c r="R141" s="25">
        <f>VLOOKUP($O141,InfoFrom2018Spreadsheet!$A$2:$M$205,9,FALSE)</f>
        <v>0</v>
      </c>
      <c r="S141" s="25">
        <f>VLOOKUP($O141,InfoFrom2018Spreadsheet!$A$2:$M$205,10,FALSE)</f>
        <v>0</v>
      </c>
      <c r="T141" s="25">
        <f>VLOOKUP($O141,InfoFrom2018Spreadsheet!$A$2:$M$205,11,FALSE)</f>
        <v>0</v>
      </c>
      <c r="U141" s="25">
        <f>VLOOKUP($O141,InfoFrom2018Spreadsheet!$A$2:$M$205,12,FALSE)</f>
        <v>0</v>
      </c>
      <c r="V141" s="25" t="str">
        <f>VLOOKUP($O141,InfoFrom2018Spreadsheet!$A$2:$M$205,13,FALSE)</f>
        <v>Present</v>
      </c>
    </row>
    <row r="142" spans="1:22" ht="45" x14ac:dyDescent="0.25">
      <c r="A142" s="25">
        <v>971600</v>
      </c>
      <c r="B142" s="46" t="s">
        <v>72</v>
      </c>
      <c r="D142" s="45">
        <v>71</v>
      </c>
      <c r="E142" s="26">
        <v>208.87</v>
      </c>
      <c r="I142" s="27">
        <f t="shared" si="8"/>
        <v>21.640800000000002</v>
      </c>
      <c r="J142" s="27">
        <f t="shared" si="9"/>
        <v>84.527600300000003</v>
      </c>
      <c r="K142" s="27">
        <f t="shared" si="10"/>
        <v>11.178420510393808</v>
      </c>
      <c r="L142" s="34" t="str">
        <f t="shared" si="11"/>
        <v>Deep</v>
      </c>
      <c r="M142" s="25" t="s">
        <v>299</v>
      </c>
      <c r="N142" s="25" t="s">
        <v>412</v>
      </c>
      <c r="O142" s="33">
        <v>971600</v>
      </c>
      <c r="P142" s="33" t="s">
        <v>72</v>
      </c>
      <c r="Q142" s="25" t="str">
        <f>VLOOKUP($O142,InfoFrom2018Spreadsheet!$A$2:$M$205,8,FALSE)</f>
        <v>Complex - Two Story</v>
      </c>
      <c r="R142" s="25" t="str">
        <f>VLOOKUP($O142,InfoFrom2018Spreadsheet!$A$2:$M$205,9,FALSE)</f>
        <v>Present</v>
      </c>
      <c r="S142" s="25">
        <f>VLOOKUP($O142,InfoFrom2018Spreadsheet!$A$2:$M$205,10,FALSE)</f>
        <v>0</v>
      </c>
      <c r="T142" s="32" t="s">
        <v>319</v>
      </c>
      <c r="U142" s="25">
        <f>VLOOKUP($O142,InfoFrom2018Spreadsheet!$A$2:$M$205,12,FALSE)</f>
        <v>0</v>
      </c>
      <c r="V142" s="25">
        <f>VLOOKUP($O142,InfoFrom2018Spreadsheet!$A$2:$M$205,13,FALSE)</f>
        <v>0</v>
      </c>
    </row>
    <row r="143" spans="1:22" ht="30" x14ac:dyDescent="0.25">
      <c r="A143" s="25">
        <v>977500</v>
      </c>
      <c r="B143" s="46" t="s">
        <v>76</v>
      </c>
      <c r="D143" s="45">
        <v>95</v>
      </c>
      <c r="E143" s="26">
        <v>873.43</v>
      </c>
      <c r="I143" s="27">
        <f t="shared" si="8"/>
        <v>28.956000000000003</v>
      </c>
      <c r="J143" s="27">
        <f t="shared" si="9"/>
        <v>353.4683867</v>
      </c>
      <c r="K143" s="27">
        <f t="shared" si="10"/>
        <v>11.32340277377725</v>
      </c>
      <c r="L143" s="34" t="str">
        <f t="shared" si="11"/>
        <v>Deep</v>
      </c>
      <c r="M143" s="25" t="s">
        <v>364</v>
      </c>
      <c r="O143" s="33">
        <v>977500</v>
      </c>
      <c r="P143" s="33" t="s">
        <v>286</v>
      </c>
      <c r="Q143" s="25" t="str">
        <f>VLOOKUP($O143,InfoFrom2018Spreadsheet!$A$2:$M$205,8,FALSE)</f>
        <v>Complex - Two Story</v>
      </c>
      <c r="R143" s="25" t="str">
        <f>VLOOKUP($O143,InfoFrom2018Spreadsheet!$A$2:$M$205,9,FALSE)</f>
        <v>Present</v>
      </c>
      <c r="S143" s="25">
        <f>VLOOKUP($O143,InfoFrom2018Spreadsheet!$A$2:$M$205,10,FALSE)</f>
        <v>0</v>
      </c>
      <c r="T143" s="25">
        <f>VLOOKUP($O143,InfoFrom2018Spreadsheet!$A$2:$M$205,11,FALSE)</f>
        <v>0</v>
      </c>
      <c r="U143" s="25">
        <f>VLOOKUP($O143,InfoFrom2018Spreadsheet!$A$2:$M$205,12,FALSE)</f>
        <v>0</v>
      </c>
      <c r="V143" s="25">
        <f>VLOOKUP($O143,InfoFrom2018Spreadsheet!$A$2:$M$205,13,FALSE)</f>
        <v>0</v>
      </c>
    </row>
    <row r="144" spans="1:22" x14ac:dyDescent="0.25">
      <c r="A144" s="25">
        <v>980900</v>
      </c>
      <c r="B144" s="46" t="s">
        <v>97</v>
      </c>
      <c r="D144" s="45">
        <v>47</v>
      </c>
      <c r="E144" s="26">
        <v>374.08</v>
      </c>
      <c r="I144" s="27">
        <f t="shared" si="8"/>
        <v>14.325600000000001</v>
      </c>
      <c r="J144" s="27">
        <f t="shared" si="9"/>
        <v>151.38643519999999</v>
      </c>
      <c r="K144" s="27">
        <f t="shared" si="10"/>
        <v>6.5252442883633792</v>
      </c>
      <c r="L144" s="34" t="str">
        <f t="shared" si="11"/>
        <v>Deep</v>
      </c>
      <c r="M144" s="25" t="s">
        <v>364</v>
      </c>
      <c r="N144" s="25" t="s">
        <v>393</v>
      </c>
      <c r="O144" s="33">
        <v>980900</v>
      </c>
      <c r="P144" s="33" t="s">
        <v>97</v>
      </c>
      <c r="Q144" s="25" t="str">
        <f>VLOOKUP($O144,InfoFrom2018Spreadsheet!$A$2:$M$205,8,FALSE)</f>
        <v>Complex - Two Story</v>
      </c>
      <c r="R144" s="25">
        <f>VLOOKUP($O144,InfoFrom2018Spreadsheet!$A$2:$M$205,9,FALSE)</f>
        <v>0</v>
      </c>
      <c r="S144" s="25">
        <f>VLOOKUP($O144,InfoFrom2018Spreadsheet!$A$2:$M$205,10,FALSE)</f>
        <v>0</v>
      </c>
      <c r="T144" s="25">
        <f>VLOOKUP($O144,InfoFrom2018Spreadsheet!$A$2:$M$205,11,FALSE)</f>
        <v>0</v>
      </c>
      <c r="U144" s="25" t="str">
        <f>VLOOKUP($O144,InfoFrom2018Spreadsheet!$A$2:$M$205,12,FALSE)</f>
        <v>Stocked</v>
      </c>
      <c r="V144" s="25">
        <f>VLOOKUP($O144,InfoFrom2018Spreadsheet!$A$2:$M$205,13,FALSE)</f>
        <v>0</v>
      </c>
    </row>
    <row r="145" spans="1:22" ht="45" x14ac:dyDescent="0.25">
      <c r="A145" s="25">
        <v>981200</v>
      </c>
      <c r="B145" s="46" t="s">
        <v>79</v>
      </c>
      <c r="D145" s="45">
        <v>35</v>
      </c>
      <c r="E145" s="26">
        <v>96.28</v>
      </c>
      <c r="I145" s="27">
        <f t="shared" si="8"/>
        <v>10.668000000000001</v>
      </c>
      <c r="J145" s="27">
        <f t="shared" si="9"/>
        <v>38.9635532</v>
      </c>
      <c r="K145" s="27">
        <f t="shared" si="10"/>
        <v>6.6437891208577939</v>
      </c>
      <c r="L145" s="34" t="str">
        <f t="shared" si="11"/>
        <v>Deep</v>
      </c>
      <c r="M145" s="25" t="s">
        <v>299</v>
      </c>
      <c r="N145" s="35" t="s">
        <v>379</v>
      </c>
      <c r="O145" s="33">
        <v>981200</v>
      </c>
      <c r="P145" s="33" t="s">
        <v>79</v>
      </c>
      <c r="Q145" s="25" t="str">
        <f>VLOOKUP($O145,InfoFrom2018Spreadsheet!$A$2:$M$205,8,FALSE)</f>
        <v>Simple - Two Story</v>
      </c>
      <c r="R145" s="25">
        <f>VLOOKUP($O145,InfoFrom2018Spreadsheet!$A$2:$M$205,9,FALSE)</f>
        <v>0</v>
      </c>
      <c r="S145" s="25">
        <f>VLOOKUP($O145,InfoFrom2018Spreadsheet!$A$2:$M$205,10,FALSE)</f>
        <v>0</v>
      </c>
      <c r="T145" s="25">
        <f>VLOOKUP($O145,InfoFrom2018Spreadsheet!$A$2:$M$205,11,FALSE)</f>
        <v>0</v>
      </c>
      <c r="U145" s="25" t="str">
        <f>VLOOKUP($O145,InfoFrom2018Spreadsheet!$A$2:$M$205,12,FALSE)</f>
        <v>Stocked</v>
      </c>
      <c r="V145" s="25">
        <f>VLOOKUP($O145,InfoFrom2018Spreadsheet!$A$2:$M$205,13,FALSE)</f>
        <v>0</v>
      </c>
    </row>
    <row r="146" spans="1:22" x14ac:dyDescent="0.25">
      <c r="A146" s="25">
        <v>985100</v>
      </c>
      <c r="B146" s="46" t="s">
        <v>40</v>
      </c>
      <c r="D146" s="45">
        <v>62</v>
      </c>
      <c r="E146" s="26">
        <v>198.6</v>
      </c>
      <c r="I146" s="27">
        <f t="shared" si="8"/>
        <v>18.897600000000001</v>
      </c>
      <c r="J146" s="27">
        <f t="shared" si="9"/>
        <v>80.371433999999994</v>
      </c>
      <c r="K146" s="27">
        <f t="shared" si="10"/>
        <v>9.8669797159878563</v>
      </c>
      <c r="L146" s="34" t="str">
        <f t="shared" si="11"/>
        <v>Deep</v>
      </c>
      <c r="M146" s="25" t="s">
        <v>364</v>
      </c>
      <c r="O146" s="33">
        <v>985100</v>
      </c>
      <c r="P146" s="33" t="s">
        <v>40</v>
      </c>
      <c r="Q146" s="25" t="str">
        <f>VLOOKUP($O146,InfoFrom2018Spreadsheet!$A$2:$M$205,8,FALSE)</f>
        <v>Simple - Two Story</v>
      </c>
      <c r="R146" s="25" t="str">
        <f>VLOOKUP($O146,InfoFrom2018Spreadsheet!$A$2:$M$205,9,FALSE)</f>
        <v>Historic</v>
      </c>
      <c r="S146" s="25">
        <f>VLOOKUP($O146,InfoFrom2018Spreadsheet!$A$2:$M$205,10,FALSE)</f>
        <v>0</v>
      </c>
      <c r="T146" s="25">
        <f>VLOOKUP($O146,InfoFrom2018Spreadsheet!$A$2:$M$205,11,FALSE)</f>
        <v>0</v>
      </c>
      <c r="U146" s="25">
        <f>VLOOKUP($O146,InfoFrom2018Spreadsheet!$A$2:$M$205,12,FALSE)</f>
        <v>0</v>
      </c>
      <c r="V146" s="25">
        <f>VLOOKUP($O146,InfoFrom2018Spreadsheet!$A$2:$M$205,13,FALSE)</f>
        <v>0</v>
      </c>
    </row>
    <row r="147" spans="1:22" ht="30" x14ac:dyDescent="0.25">
      <c r="A147" s="25">
        <v>992400</v>
      </c>
      <c r="B147" s="46" t="s">
        <v>66</v>
      </c>
      <c r="D147" s="45">
        <v>38</v>
      </c>
      <c r="E147" s="26">
        <v>85.31</v>
      </c>
      <c r="I147" s="27">
        <f t="shared" si="8"/>
        <v>11.5824</v>
      </c>
      <c r="J147" s="27">
        <f t="shared" si="9"/>
        <v>34.5241039</v>
      </c>
      <c r="K147" s="27">
        <f t="shared" si="10"/>
        <v>7.4652055573917524</v>
      </c>
      <c r="L147" s="34" t="str">
        <f t="shared" si="11"/>
        <v>Deep</v>
      </c>
      <c r="M147" s="25" t="s">
        <v>364</v>
      </c>
      <c r="N147" s="25" t="s">
        <v>381</v>
      </c>
      <c r="O147" s="33">
        <v>992400</v>
      </c>
      <c r="P147" s="33" t="s">
        <v>66</v>
      </c>
      <c r="Q147" s="25" t="str">
        <f>VLOOKUP($O147,InfoFrom2018Spreadsheet!$A$2:$M$205,8,FALSE)</f>
        <v>Simple - Two Story</v>
      </c>
      <c r="R147" s="25">
        <f>VLOOKUP($O147,InfoFrom2018Spreadsheet!$A$2:$M$205,9,FALSE)</f>
        <v>0</v>
      </c>
      <c r="S147" s="25">
        <f>VLOOKUP($O147,InfoFrom2018Spreadsheet!$A$2:$M$205,10,FALSE)</f>
        <v>0</v>
      </c>
      <c r="T147" s="25">
        <f>VLOOKUP($O147,InfoFrom2018Spreadsheet!$A$2:$M$205,11,FALSE)</f>
        <v>0</v>
      </c>
      <c r="U147" s="25" t="str">
        <f>VLOOKUP($O147,InfoFrom2018Spreadsheet!$A$2:$M$205,12,FALSE)</f>
        <v>Stocked</v>
      </c>
      <c r="V147" s="25">
        <f>VLOOKUP($O147,InfoFrom2018Spreadsheet!$A$2:$M$205,13,FALSE)</f>
        <v>0</v>
      </c>
    </row>
    <row r="148" spans="1:22" ht="30" x14ac:dyDescent="0.25">
      <c r="A148" s="25">
        <v>998500</v>
      </c>
      <c r="B148" s="46" t="s">
        <v>83</v>
      </c>
      <c r="D148" s="45">
        <v>65</v>
      </c>
      <c r="E148" s="26">
        <v>43.56</v>
      </c>
      <c r="I148" s="27">
        <f t="shared" si="8"/>
        <v>19.812000000000001</v>
      </c>
      <c r="J148" s="27">
        <f t="shared" si="9"/>
        <v>17.6282964</v>
      </c>
      <c r="K148" s="27">
        <f t="shared" si="10"/>
        <v>15.817554471240935</v>
      </c>
      <c r="L148" s="34" t="str">
        <f t="shared" si="11"/>
        <v>Deep</v>
      </c>
      <c r="M148" s="25" t="s">
        <v>299</v>
      </c>
      <c r="N148" s="35" t="s">
        <v>401</v>
      </c>
      <c r="O148" s="33">
        <v>998500</v>
      </c>
      <c r="P148" s="33" t="s">
        <v>261</v>
      </c>
      <c r="Q148" s="25" t="str">
        <f>VLOOKUP($O148,InfoFrom2018Spreadsheet!$A$2:$M$205,8,FALSE)</f>
        <v>Simple - Two Story</v>
      </c>
      <c r="R148" s="25">
        <f>VLOOKUP($O148,InfoFrom2018Spreadsheet!$A$2:$M$205,9,FALSE)</f>
        <v>0</v>
      </c>
      <c r="S148" s="25">
        <f>VLOOKUP($O148,InfoFrom2018Spreadsheet!$A$2:$M$205,10,FALSE)</f>
        <v>0</v>
      </c>
      <c r="T148" s="25">
        <f>VLOOKUP($O148,InfoFrom2018Spreadsheet!$A$2:$M$205,11,FALSE)</f>
        <v>0</v>
      </c>
      <c r="U148" s="25" t="str">
        <f>VLOOKUP($O148,InfoFrom2018Spreadsheet!$A$2:$M$205,12,FALSE)</f>
        <v>Stocked</v>
      </c>
      <c r="V148" s="25">
        <f>VLOOKUP($O148,InfoFrom2018Spreadsheet!$A$2:$M$205,13,FALSE)</f>
        <v>0</v>
      </c>
    </row>
    <row r="149" spans="1:22" ht="30" x14ac:dyDescent="0.25">
      <c r="A149" s="25">
        <v>1008100</v>
      </c>
      <c r="B149" s="46" t="s">
        <v>130</v>
      </c>
      <c r="D149" s="45">
        <v>89</v>
      </c>
      <c r="E149" s="26">
        <v>115.93</v>
      </c>
      <c r="I149" s="27">
        <f t="shared" si="8"/>
        <v>27.127200000000002</v>
      </c>
      <c r="J149" s="27">
        <f t="shared" si="9"/>
        <v>46.915711700000003</v>
      </c>
      <c r="K149" s="27">
        <f t="shared" si="10"/>
        <v>16.171186456116949</v>
      </c>
      <c r="L149" s="34" t="str">
        <f t="shared" si="11"/>
        <v>Deep</v>
      </c>
      <c r="M149" s="25" t="s">
        <v>364</v>
      </c>
      <c r="O149" s="33">
        <v>1008100</v>
      </c>
      <c r="P149" s="33" t="s">
        <v>284</v>
      </c>
      <c r="Q149" s="25" t="str">
        <f>VLOOKUP($O149,InfoFrom2018Spreadsheet!$A$2:$M$205,8,FALSE)</f>
        <v>Complex - Two Story</v>
      </c>
      <c r="R149" s="25" t="str">
        <f>VLOOKUP($O149,InfoFrom2018Spreadsheet!$A$2:$M$205,9,FALSE)</f>
        <v>Present</v>
      </c>
      <c r="S149" s="25">
        <f>VLOOKUP($O149,InfoFrom2018Spreadsheet!$A$2:$M$205,10,FALSE)</f>
        <v>0</v>
      </c>
      <c r="T149" s="25">
        <f>VLOOKUP($O149,InfoFrom2018Spreadsheet!$A$2:$M$205,11,FALSE)</f>
        <v>0</v>
      </c>
      <c r="U149" s="25">
        <f>VLOOKUP($O149,InfoFrom2018Spreadsheet!$A$2:$M$205,12,FALSE)</f>
        <v>0</v>
      </c>
      <c r="V149" s="25">
        <f>VLOOKUP($O149,InfoFrom2018Spreadsheet!$A$2:$M$205,13,FALSE)</f>
        <v>0</v>
      </c>
    </row>
    <row r="150" spans="1:22" ht="45" x14ac:dyDescent="0.25">
      <c r="A150" s="25">
        <v>1009900</v>
      </c>
      <c r="B150" s="46" t="s">
        <v>134</v>
      </c>
      <c r="D150" s="45">
        <v>52</v>
      </c>
      <c r="E150" s="26">
        <v>18.05</v>
      </c>
      <c r="I150" s="27">
        <f t="shared" si="8"/>
        <v>15.849600000000001</v>
      </c>
      <c r="J150" s="27">
        <f t="shared" si="9"/>
        <v>7.3046544999999998</v>
      </c>
      <c r="K150" s="27">
        <f t="shared" si="10"/>
        <v>18.237153601103522</v>
      </c>
      <c r="L150" s="34" t="str">
        <f t="shared" si="11"/>
        <v>Deep</v>
      </c>
      <c r="M150" s="25" t="s">
        <v>299</v>
      </c>
      <c r="N150" s="25" t="s">
        <v>361</v>
      </c>
      <c r="O150" s="33">
        <v>1009900</v>
      </c>
      <c r="P150" s="33" t="s">
        <v>234</v>
      </c>
      <c r="Q150" s="25" t="str">
        <f>VLOOKUP($O150,InfoFrom2018Spreadsheet!$A$2:$M$205,8,FALSE)</f>
        <v>Simple - Two Story</v>
      </c>
      <c r="R150" s="25">
        <f>VLOOKUP($O150,InfoFrom2018Spreadsheet!$A$2:$M$205,9,FALSE)</f>
        <v>0</v>
      </c>
      <c r="S150" s="25">
        <f>VLOOKUP($O150,InfoFrom2018Spreadsheet!$A$2:$M$205,10,FALSE)</f>
        <v>0</v>
      </c>
      <c r="T150" s="25">
        <f>VLOOKUP($O150,InfoFrom2018Spreadsheet!$A$2:$M$205,11,FALSE)</f>
        <v>0</v>
      </c>
      <c r="U150" s="25" t="str">
        <f>VLOOKUP($O150,InfoFrom2018Spreadsheet!$A$2:$M$205,12,FALSE)</f>
        <v>Stocked</v>
      </c>
      <c r="V150" s="25">
        <f>VLOOKUP($O150,InfoFrom2018Spreadsheet!$A$2:$M$205,13,FALSE)</f>
        <v>0</v>
      </c>
    </row>
    <row r="151" spans="1:22" ht="30" x14ac:dyDescent="0.25">
      <c r="A151" s="25">
        <v>1016800</v>
      </c>
      <c r="B151" s="46" t="s">
        <v>139</v>
      </c>
      <c r="D151" s="45">
        <v>30</v>
      </c>
      <c r="E151" s="26">
        <v>34.9</v>
      </c>
      <c r="I151" s="27">
        <f t="shared" si="8"/>
        <v>9.1440000000000001</v>
      </c>
      <c r="J151" s="27">
        <f t="shared" si="9"/>
        <v>14.123680999999999</v>
      </c>
      <c r="K151" s="27">
        <f t="shared" si="10"/>
        <v>7.8647041317304733</v>
      </c>
      <c r="L151" s="34" t="str">
        <f t="shared" si="11"/>
        <v>Deep</v>
      </c>
      <c r="M151" s="25" t="s">
        <v>425</v>
      </c>
      <c r="N151" s="35" t="s">
        <v>359</v>
      </c>
      <c r="O151" s="33">
        <v>1016800</v>
      </c>
      <c r="P151" s="33" t="s">
        <v>203</v>
      </c>
      <c r="Q151" s="25" t="str">
        <f>VLOOKUP($O151,InfoFrom2018Spreadsheet!$A$2:$M$205,8,FALSE)</f>
        <v>Simple - Two Story</v>
      </c>
      <c r="R151" s="25">
        <f>VLOOKUP($O151,InfoFrom2018Spreadsheet!$A$2:$M$205,9,FALSE)</f>
        <v>0</v>
      </c>
      <c r="S151" s="25">
        <f>VLOOKUP($O151,InfoFrom2018Spreadsheet!$A$2:$M$205,10,FALSE)</f>
        <v>0</v>
      </c>
      <c r="T151" s="25">
        <f>VLOOKUP($O151,InfoFrom2018Spreadsheet!$A$2:$M$205,11,FALSE)</f>
        <v>0</v>
      </c>
      <c r="U151" s="25" t="str">
        <f>VLOOKUP($O151,InfoFrom2018Spreadsheet!$A$2:$M$205,12,FALSE)</f>
        <v>Stocked</v>
      </c>
      <c r="V151" s="25">
        <f>VLOOKUP($O151,InfoFrom2018Spreadsheet!$A$2:$M$205,13,FALSE)</f>
        <v>0</v>
      </c>
    </row>
    <row r="152" spans="1:22" ht="30" x14ac:dyDescent="0.25">
      <c r="A152" s="25">
        <v>1018300</v>
      </c>
      <c r="B152" s="46" t="s">
        <v>140</v>
      </c>
      <c r="D152" s="45">
        <v>39</v>
      </c>
      <c r="E152" s="26">
        <v>612.28</v>
      </c>
      <c r="I152" s="27">
        <f t="shared" si="8"/>
        <v>11.8872</v>
      </c>
      <c r="J152" s="27">
        <f t="shared" si="9"/>
        <v>247.78359319999998</v>
      </c>
      <c r="K152" s="27">
        <f t="shared" si="10"/>
        <v>4.9234932404819336</v>
      </c>
      <c r="L152" s="34" t="str">
        <f t="shared" si="11"/>
        <v>Deep</v>
      </c>
      <c r="M152" s="25" t="s">
        <v>299</v>
      </c>
      <c r="N152" s="25" t="s">
        <v>409</v>
      </c>
      <c r="O152" s="33">
        <v>1018300</v>
      </c>
      <c r="P152" s="33" t="s">
        <v>140</v>
      </c>
      <c r="Q152" s="25" t="str">
        <f>VLOOKUP($O152,InfoFrom2018Spreadsheet!$A$2:$M$205,8,FALSE)</f>
        <v>Complex - Two Story</v>
      </c>
      <c r="R152" s="25" t="str">
        <f>VLOOKUP($O152,InfoFrom2018Spreadsheet!$A$2:$M$205,9,FALSE)</f>
        <v>Present</v>
      </c>
      <c r="S152" s="25">
        <f>VLOOKUP($O152,InfoFrom2018Spreadsheet!$A$2:$M$205,10,FALSE)</f>
        <v>0</v>
      </c>
      <c r="T152" s="25">
        <f>VLOOKUP($O152,InfoFrom2018Spreadsheet!$A$2:$M$205,11,FALSE)</f>
        <v>0</v>
      </c>
      <c r="U152" s="25">
        <f>VLOOKUP($O152,InfoFrom2018Spreadsheet!$A$2:$M$205,12,FALSE)</f>
        <v>0</v>
      </c>
      <c r="V152" s="32" t="s">
        <v>317</v>
      </c>
    </row>
    <row r="153" spans="1:22" x14ac:dyDescent="0.25">
      <c r="A153" s="25">
        <v>1020300</v>
      </c>
      <c r="B153" s="46" t="s">
        <v>144</v>
      </c>
      <c r="D153" s="45">
        <v>63</v>
      </c>
      <c r="E153" s="26">
        <v>522.9</v>
      </c>
      <c r="I153" s="27">
        <f t="shared" si="8"/>
        <v>19.202400000000001</v>
      </c>
      <c r="J153" s="27">
        <f t="shared" si="9"/>
        <v>211.61240099999998</v>
      </c>
      <c r="K153" s="27">
        <f t="shared" si="10"/>
        <v>8.214174274655516</v>
      </c>
      <c r="L153" s="34" t="str">
        <f t="shared" si="11"/>
        <v>Deep</v>
      </c>
      <c r="M153" s="25" t="s">
        <v>364</v>
      </c>
      <c r="O153" s="33">
        <v>1020300</v>
      </c>
      <c r="P153" s="33" t="s">
        <v>144</v>
      </c>
      <c r="Q153" s="25" t="str">
        <f>VLOOKUP($O153,InfoFrom2018Spreadsheet!$A$2:$M$205,8,FALSE)</f>
        <v>Simple - Two Story</v>
      </c>
      <c r="R153" s="25" t="str">
        <f>VLOOKUP($O153,InfoFrom2018Spreadsheet!$A$2:$M$205,9,FALSE)</f>
        <v>Present</v>
      </c>
      <c r="S153" s="25">
        <f>VLOOKUP($O153,InfoFrom2018Spreadsheet!$A$2:$M$205,10,FALSE)</f>
        <v>0</v>
      </c>
      <c r="T153" s="25">
        <f>VLOOKUP($O153,InfoFrom2018Spreadsheet!$A$2:$M$205,11,FALSE)</f>
        <v>0</v>
      </c>
      <c r="U153" s="25">
        <f>VLOOKUP($O153,InfoFrom2018Spreadsheet!$A$2:$M$205,12,FALSE)</f>
        <v>0</v>
      </c>
      <c r="V153" s="25">
        <f>VLOOKUP($O153,InfoFrom2018Spreadsheet!$A$2:$M$205,13,FALSE)</f>
        <v>0</v>
      </c>
    </row>
    <row r="154" spans="1:22" x14ac:dyDescent="0.25">
      <c r="A154" s="25">
        <v>1519600</v>
      </c>
      <c r="B154" s="46" t="s">
        <v>67</v>
      </c>
      <c r="D154" s="45">
        <v>53</v>
      </c>
      <c r="E154" s="26">
        <v>149.71</v>
      </c>
      <c r="I154" s="27">
        <f t="shared" si="8"/>
        <v>16.154400000000003</v>
      </c>
      <c r="J154" s="27">
        <f t="shared" si="9"/>
        <v>60.586139899999999</v>
      </c>
      <c r="K154" s="27">
        <f t="shared" si="10"/>
        <v>9.0073163405015126</v>
      </c>
      <c r="L154" s="34" t="str">
        <f t="shared" si="11"/>
        <v>Deep</v>
      </c>
      <c r="M154" s="25" t="s">
        <v>364</v>
      </c>
      <c r="O154" s="33">
        <v>1519600</v>
      </c>
      <c r="P154" s="33" t="s">
        <v>67</v>
      </c>
      <c r="Q154" s="25" t="str">
        <f>VLOOKUP($O154,InfoFrom2018Spreadsheet!$A$2:$M$205,8,FALSE)</f>
        <v>Complex - Two Story</v>
      </c>
      <c r="R154" s="25" t="str">
        <f>VLOOKUP($O154,InfoFrom2018Spreadsheet!$A$2:$M$205,9,FALSE)</f>
        <v>Present</v>
      </c>
      <c r="S154" s="25">
        <f>VLOOKUP($O154,InfoFrom2018Spreadsheet!$A$2:$M$205,10,FALSE)</f>
        <v>0</v>
      </c>
      <c r="T154" s="25">
        <f>VLOOKUP($O154,InfoFrom2018Spreadsheet!$A$2:$M$205,11,FALSE)</f>
        <v>0</v>
      </c>
      <c r="U154" s="25">
        <f>VLOOKUP($O154,InfoFrom2018Spreadsheet!$A$2:$M$205,12,FALSE)</f>
        <v>0</v>
      </c>
      <c r="V154" s="25">
        <f>VLOOKUP($O154,InfoFrom2018Spreadsheet!$A$2:$M$205,13,FALSE)</f>
        <v>0</v>
      </c>
    </row>
    <row r="155" spans="1:22" x14ac:dyDescent="0.25">
      <c r="A155" s="25">
        <v>1542700</v>
      </c>
      <c r="B155" s="46" t="s">
        <v>89</v>
      </c>
      <c r="D155" s="45">
        <v>84</v>
      </c>
      <c r="E155" s="26">
        <v>3461.71</v>
      </c>
      <c r="I155" s="27">
        <f t="shared" si="8"/>
        <v>25.603200000000001</v>
      </c>
      <c r="J155" s="27">
        <f t="shared" si="9"/>
        <v>1400.9194199000001</v>
      </c>
      <c r="K155" s="27">
        <f t="shared" si="10"/>
        <v>8.1054835263368705</v>
      </c>
      <c r="L155" s="34" t="str">
        <f t="shared" si="11"/>
        <v>Deep</v>
      </c>
      <c r="M155" s="25" t="s">
        <v>364</v>
      </c>
      <c r="O155" s="33">
        <v>1542700</v>
      </c>
      <c r="P155" s="33" t="s">
        <v>89</v>
      </c>
      <c r="Q155" s="25" t="str">
        <f>VLOOKUP($O155,InfoFrom2018Spreadsheet!$A$2:$M$205,8,FALSE)</f>
        <v>Complex - Two Story</v>
      </c>
      <c r="R155" s="25" t="str">
        <f>VLOOKUP($O155,InfoFrom2018Spreadsheet!$A$2:$M$205,9,FALSE)</f>
        <v>Present</v>
      </c>
      <c r="S155" s="25">
        <f>VLOOKUP($O155,InfoFrom2018Spreadsheet!$A$2:$M$205,10,FALSE)</f>
        <v>0</v>
      </c>
      <c r="T155" s="25">
        <f>VLOOKUP($O155,InfoFrom2018Spreadsheet!$A$2:$M$205,11,FALSE)</f>
        <v>0</v>
      </c>
      <c r="U155" s="25">
        <f>VLOOKUP($O155,InfoFrom2018Spreadsheet!$A$2:$M$205,12,FALSE)</f>
        <v>0</v>
      </c>
      <c r="V155" s="25">
        <f>VLOOKUP($O155,InfoFrom2018Spreadsheet!$A$2:$M$205,13,FALSE)</f>
        <v>0</v>
      </c>
    </row>
    <row r="156" spans="1:22" ht="30" x14ac:dyDescent="0.25">
      <c r="A156" s="25">
        <v>1543900</v>
      </c>
      <c r="B156" s="46" t="s">
        <v>85</v>
      </c>
      <c r="D156" s="45">
        <v>48</v>
      </c>
      <c r="E156" s="26">
        <v>162.88</v>
      </c>
      <c r="I156" s="27">
        <f t="shared" si="8"/>
        <v>14.630400000000002</v>
      </c>
      <c r="J156" s="27">
        <f t="shared" si="9"/>
        <v>65.915907199999992</v>
      </c>
      <c r="K156" s="27">
        <f t="shared" si="10"/>
        <v>7.9881682326985386</v>
      </c>
      <c r="L156" s="34" t="str">
        <f t="shared" si="11"/>
        <v>Deep</v>
      </c>
      <c r="M156" s="25" t="s">
        <v>364</v>
      </c>
      <c r="O156" s="33">
        <v>1543900</v>
      </c>
      <c r="P156" s="33" t="s">
        <v>85</v>
      </c>
      <c r="Q156" s="25" t="str">
        <f>VLOOKUP($O156,InfoFrom2018Spreadsheet!$A$2:$M$205,8,FALSE)</f>
        <v>Complex - Two Story</v>
      </c>
      <c r="R156" s="25" t="str">
        <f>VLOOKUP($O156,InfoFrom2018Spreadsheet!$A$2:$M$205,9,FALSE)</f>
        <v>Present</v>
      </c>
      <c r="S156" s="25">
        <f>VLOOKUP($O156,InfoFrom2018Spreadsheet!$A$2:$M$205,10,FALSE)</f>
        <v>0</v>
      </c>
      <c r="T156" s="25">
        <f>VLOOKUP($O156,InfoFrom2018Spreadsheet!$A$2:$M$205,11,FALSE)</f>
        <v>0</v>
      </c>
      <c r="U156" s="25">
        <f>VLOOKUP($O156,InfoFrom2018Spreadsheet!$A$2:$M$205,12,FALSE)</f>
        <v>0</v>
      </c>
      <c r="V156" s="25">
        <f>VLOOKUP($O156,InfoFrom2018Spreadsheet!$A$2:$M$205,13,FALSE)</f>
        <v>0</v>
      </c>
    </row>
    <row r="157" spans="1:22" ht="30" x14ac:dyDescent="0.25">
      <c r="A157" s="25">
        <v>1588200</v>
      </c>
      <c r="B157" s="46" t="s">
        <v>90</v>
      </c>
      <c r="D157" s="45">
        <v>63</v>
      </c>
      <c r="E157" s="26">
        <v>719.08</v>
      </c>
      <c r="I157" s="27">
        <f t="shared" si="8"/>
        <v>19.202400000000001</v>
      </c>
      <c r="J157" s="27">
        <f t="shared" si="9"/>
        <v>291.00448520000003</v>
      </c>
      <c r="K157" s="27">
        <f t="shared" si="10"/>
        <v>7.7529130482913216</v>
      </c>
      <c r="L157" s="34" t="str">
        <f t="shared" si="11"/>
        <v>Deep</v>
      </c>
      <c r="M157" s="25" t="s">
        <v>364</v>
      </c>
      <c r="O157" s="33">
        <v>1588200</v>
      </c>
      <c r="P157" s="33" t="s">
        <v>256</v>
      </c>
      <c r="Q157" s="25" t="str">
        <f>VLOOKUP($O157,InfoFrom2018Spreadsheet!$A$2:$M$205,8,FALSE)</f>
        <v>Complex - Two Story</v>
      </c>
      <c r="R157" s="25" t="str">
        <f>VLOOKUP($O157,InfoFrom2018Spreadsheet!$A$2:$M$205,9,FALSE)</f>
        <v>Present</v>
      </c>
      <c r="S157" s="25">
        <f>VLOOKUP($O157,InfoFrom2018Spreadsheet!$A$2:$M$205,10,FALSE)</f>
        <v>0</v>
      </c>
      <c r="T157" s="25">
        <f>VLOOKUP($O157,InfoFrom2018Spreadsheet!$A$2:$M$205,11,FALSE)</f>
        <v>0</v>
      </c>
      <c r="U157" s="25">
        <f>VLOOKUP($O157,InfoFrom2018Spreadsheet!$A$2:$M$205,12,FALSE)</f>
        <v>0</v>
      </c>
      <c r="V157" s="25">
        <f>VLOOKUP($O157,InfoFrom2018Spreadsheet!$A$2:$M$205,13,FALSE)</f>
        <v>0</v>
      </c>
    </row>
    <row r="158" spans="1:22" x14ac:dyDescent="0.25">
      <c r="A158" s="25">
        <v>1593100</v>
      </c>
      <c r="B158" s="46" t="s">
        <v>143</v>
      </c>
      <c r="D158" s="45">
        <v>68</v>
      </c>
      <c r="E158" s="26">
        <v>1219.2</v>
      </c>
      <c r="I158" s="27">
        <f t="shared" si="8"/>
        <v>20.726400000000002</v>
      </c>
      <c r="J158" s="27">
        <f t="shared" si="9"/>
        <v>493.39804800000002</v>
      </c>
      <c r="K158" s="27">
        <f t="shared" si="10"/>
        <v>7.6587032919795748</v>
      </c>
      <c r="L158" s="34" t="str">
        <f t="shared" si="11"/>
        <v>Deep</v>
      </c>
      <c r="M158" s="25" t="s">
        <v>364</v>
      </c>
      <c r="O158" s="33">
        <v>1593100</v>
      </c>
      <c r="P158" s="33" t="s">
        <v>143</v>
      </c>
      <c r="Q158" s="25" t="str">
        <f>VLOOKUP($O158,InfoFrom2018Spreadsheet!$A$2:$M$205,8,FALSE)</f>
        <v>Complex - Two Story</v>
      </c>
      <c r="R158" s="25" t="str">
        <f>VLOOKUP($O158,InfoFrom2018Spreadsheet!$A$2:$M$205,9,FALSE)</f>
        <v>Present</v>
      </c>
      <c r="S158" s="25">
        <f>VLOOKUP($O158,InfoFrom2018Spreadsheet!$A$2:$M$205,10,FALSE)</f>
        <v>0</v>
      </c>
      <c r="T158" s="25">
        <f>VLOOKUP($O158,InfoFrom2018Spreadsheet!$A$2:$M$205,11,FALSE)</f>
        <v>0</v>
      </c>
      <c r="U158" s="25">
        <f>VLOOKUP($O158,InfoFrom2018Spreadsheet!$A$2:$M$205,12,FALSE)</f>
        <v>0</v>
      </c>
      <c r="V158" s="25">
        <f>VLOOKUP($O158,InfoFrom2018Spreadsheet!$A$2:$M$205,13,FALSE)</f>
        <v>0</v>
      </c>
    </row>
    <row r="159" spans="1:22" ht="30" x14ac:dyDescent="0.25">
      <c r="A159" s="25">
        <v>1595800</v>
      </c>
      <c r="B159" s="46" t="s">
        <v>88</v>
      </c>
      <c r="D159" s="45">
        <v>73</v>
      </c>
      <c r="E159" s="26">
        <v>469.53</v>
      </c>
      <c r="I159" s="27">
        <f t="shared" si="8"/>
        <v>22.250400000000003</v>
      </c>
      <c r="J159" s="27">
        <f t="shared" si="9"/>
        <v>190.01409569999998</v>
      </c>
      <c r="K159" s="27">
        <f t="shared" si="10"/>
        <v>9.7202641046151506</v>
      </c>
      <c r="L159" s="34" t="str">
        <f t="shared" si="11"/>
        <v>Deep</v>
      </c>
      <c r="M159" s="25" t="s">
        <v>364</v>
      </c>
      <c r="O159" s="33">
        <v>1595800</v>
      </c>
      <c r="P159" s="33" t="s">
        <v>272</v>
      </c>
      <c r="Q159" s="25" t="str">
        <f>VLOOKUP($O159,InfoFrom2018Spreadsheet!$A$2:$M$205,8,FALSE)</f>
        <v>Complex - Two Story</v>
      </c>
      <c r="R159" s="25" t="str">
        <f>VLOOKUP($O159,InfoFrom2018Spreadsheet!$A$2:$M$205,9,FALSE)</f>
        <v>Present</v>
      </c>
      <c r="S159" s="25">
        <f>VLOOKUP($O159,InfoFrom2018Spreadsheet!$A$2:$M$205,10,FALSE)</f>
        <v>0</v>
      </c>
      <c r="T159" s="25">
        <f>VLOOKUP($O159,InfoFrom2018Spreadsheet!$A$2:$M$205,11,FALSE)</f>
        <v>0</v>
      </c>
      <c r="U159" s="25">
        <f>VLOOKUP($O159,InfoFrom2018Spreadsheet!$A$2:$M$205,12,FALSE)</f>
        <v>0</v>
      </c>
      <c r="V159" s="25">
        <f>VLOOKUP($O159,InfoFrom2018Spreadsheet!$A$2:$M$205,13,FALSE)</f>
        <v>0</v>
      </c>
    </row>
    <row r="160" spans="1:22" x14ac:dyDescent="0.25">
      <c r="A160" s="25">
        <v>1623800</v>
      </c>
      <c r="B160" s="46" t="s">
        <v>151</v>
      </c>
      <c r="D160" s="45">
        <v>60</v>
      </c>
      <c r="E160" s="26">
        <v>2870.95</v>
      </c>
      <c r="I160" s="27">
        <f t="shared" si="8"/>
        <v>18.288</v>
      </c>
      <c r="J160" s="27">
        <f t="shared" si="9"/>
        <v>1161.8447555</v>
      </c>
      <c r="K160" s="27">
        <f t="shared" si="10"/>
        <v>5.9338078928168789</v>
      </c>
      <c r="L160" s="34" t="str">
        <f t="shared" si="11"/>
        <v>Deep</v>
      </c>
      <c r="M160" s="25" t="s">
        <v>364</v>
      </c>
      <c r="O160" s="33">
        <v>1623800</v>
      </c>
      <c r="P160" s="33" t="s">
        <v>248</v>
      </c>
      <c r="Q160" s="25" t="str">
        <f>VLOOKUP($O160,InfoFrom2018Spreadsheet!$A$2:$M$205,8,FALSE)</f>
        <v>Complex - Two Story</v>
      </c>
      <c r="R160" s="25" t="str">
        <f>VLOOKUP($O160,InfoFrom2018Spreadsheet!$A$2:$M$205,9,FALSE)</f>
        <v>Present</v>
      </c>
      <c r="S160" s="25">
        <f>VLOOKUP($O160,InfoFrom2018Spreadsheet!$A$2:$M$205,10,FALSE)</f>
        <v>0</v>
      </c>
      <c r="T160" s="25">
        <f>VLOOKUP($O160,InfoFrom2018Spreadsheet!$A$2:$M$205,11,FALSE)</f>
        <v>0</v>
      </c>
      <c r="U160" s="25">
        <f>VLOOKUP($O160,InfoFrom2018Spreadsheet!$A$2:$M$205,12,FALSE)</f>
        <v>0</v>
      </c>
      <c r="V160" s="25">
        <f>VLOOKUP($O160,InfoFrom2018Spreadsheet!$A$2:$M$205,13,FALSE)</f>
        <v>0</v>
      </c>
    </row>
    <row r="161" spans="1:22" x14ac:dyDescent="0.25">
      <c r="A161" s="25">
        <v>1630100</v>
      </c>
      <c r="B161" s="46" t="s">
        <v>111</v>
      </c>
      <c r="D161" s="45">
        <v>85</v>
      </c>
      <c r="E161" s="26">
        <v>563.79999999999995</v>
      </c>
      <c r="I161" s="27">
        <f t="shared" si="8"/>
        <v>25.908000000000001</v>
      </c>
      <c r="J161" s="27">
        <f t="shared" si="9"/>
        <v>228.16422199999997</v>
      </c>
      <c r="K161" s="27">
        <f t="shared" si="10"/>
        <v>10.943719653145648</v>
      </c>
      <c r="L161" s="34" t="str">
        <f t="shared" si="11"/>
        <v>Deep</v>
      </c>
      <c r="M161" s="25" t="s">
        <v>299</v>
      </c>
      <c r="O161" s="33">
        <v>1630100</v>
      </c>
      <c r="P161" s="33" t="s">
        <v>111</v>
      </c>
      <c r="Q161" s="25" t="str">
        <f>VLOOKUP($O161,InfoFrom2018Spreadsheet!$A$2:$M$205,8,FALSE)</f>
        <v>Complex - Two Story</v>
      </c>
      <c r="R161" s="25" t="str">
        <f>VLOOKUP($O161,InfoFrom2018Spreadsheet!$A$2:$M$205,9,FALSE)</f>
        <v>Present</v>
      </c>
      <c r="S161" s="25">
        <f>VLOOKUP($O161,InfoFrom2018Spreadsheet!$A$2:$M$205,10,FALSE)</f>
        <v>0</v>
      </c>
      <c r="T161" s="25" t="str">
        <f>VLOOKUP($O161,InfoFrom2018Spreadsheet!$A$2:$M$205,11,FALSE)</f>
        <v>Present</v>
      </c>
      <c r="U161" s="25">
        <f>VLOOKUP($O161,InfoFrom2018Spreadsheet!$A$2:$M$205,12,FALSE)</f>
        <v>0</v>
      </c>
      <c r="V161" s="25">
        <f>VLOOKUP($O161,InfoFrom2018Spreadsheet!$A$2:$M$205,13,FALSE)</f>
        <v>0</v>
      </c>
    </row>
    <row r="162" spans="1:22" x14ac:dyDescent="0.25">
      <c r="A162" s="25">
        <v>1670030</v>
      </c>
      <c r="B162" s="46" t="s">
        <v>61</v>
      </c>
      <c r="D162" s="45">
        <v>350</v>
      </c>
      <c r="E162" s="26">
        <v>146</v>
      </c>
      <c r="I162" s="27">
        <f t="shared" si="8"/>
        <v>106.68</v>
      </c>
      <c r="J162" s="27">
        <f t="shared" si="9"/>
        <v>59.084739999999996</v>
      </c>
      <c r="K162" s="27">
        <f t="shared" si="10"/>
        <v>60.164540972622191</v>
      </c>
      <c r="L162" s="34" t="str">
        <f t="shared" si="11"/>
        <v>Deep</v>
      </c>
      <c r="M162" s="25" t="s">
        <v>364</v>
      </c>
      <c r="O162" s="33">
        <v>1670030</v>
      </c>
      <c r="P162" s="33" t="s">
        <v>61</v>
      </c>
      <c r="Q162" s="25" t="str">
        <f>VLOOKUP($O162,InfoFrom2018Spreadsheet!$A$2:$M$205,8,FALSE)</f>
        <v>Simple - Two Story</v>
      </c>
      <c r="R162" s="25" t="str">
        <f>VLOOKUP($O162,InfoFrom2018Spreadsheet!$A$2:$M$205,9,FALSE)</f>
        <v>Present</v>
      </c>
      <c r="S162" s="25">
        <f>VLOOKUP($O162,InfoFrom2018Spreadsheet!$A$2:$M$205,10,FALSE)</f>
        <v>0</v>
      </c>
      <c r="T162" s="25">
        <f>VLOOKUP($O162,InfoFrom2018Spreadsheet!$A$2:$M$205,11,FALSE)</f>
        <v>0</v>
      </c>
      <c r="U162" s="25">
        <f>VLOOKUP($O162,InfoFrom2018Spreadsheet!$A$2:$M$205,12,FALSE)</f>
        <v>0</v>
      </c>
      <c r="V162" s="25">
        <f>VLOOKUP($O162,InfoFrom2018Spreadsheet!$A$2:$M$205,13,FALSE)</f>
        <v>0</v>
      </c>
    </row>
    <row r="163" spans="1:22" ht="30" x14ac:dyDescent="0.25">
      <c r="A163" s="25">
        <v>1835300</v>
      </c>
      <c r="B163" s="46" t="s">
        <v>109</v>
      </c>
      <c r="D163" s="45">
        <v>70</v>
      </c>
      <c r="E163" s="26">
        <v>897.37</v>
      </c>
      <c r="I163" s="27">
        <f t="shared" si="8"/>
        <v>21.336000000000002</v>
      </c>
      <c r="J163" s="27">
        <f t="shared" si="9"/>
        <v>363.15666529999999</v>
      </c>
      <c r="K163" s="27">
        <f t="shared" si="10"/>
        <v>8.2950078544345356</v>
      </c>
      <c r="L163" s="34" t="str">
        <f t="shared" si="11"/>
        <v>Deep</v>
      </c>
      <c r="M163" s="25" t="s">
        <v>364</v>
      </c>
      <c r="O163" s="33">
        <v>1835300</v>
      </c>
      <c r="P163" s="33" t="s">
        <v>109</v>
      </c>
      <c r="Q163" s="25" t="str">
        <f>VLOOKUP($O163,InfoFrom2018Spreadsheet!$A$2:$M$205,8,FALSE)</f>
        <v>Simple - Two Story</v>
      </c>
      <c r="R163" s="25" t="str">
        <f>VLOOKUP($O163,InfoFrom2018Spreadsheet!$A$2:$M$205,9,FALSE)</f>
        <v>Present</v>
      </c>
      <c r="S163" s="25">
        <f>VLOOKUP($O163,InfoFrom2018Spreadsheet!$A$2:$M$205,10,FALSE)</f>
        <v>0</v>
      </c>
      <c r="T163" s="25">
        <f>VLOOKUP($O163,InfoFrom2018Spreadsheet!$A$2:$M$205,11,FALSE)</f>
        <v>0</v>
      </c>
      <c r="U163" s="25">
        <f>VLOOKUP($O163,InfoFrom2018Spreadsheet!$A$2:$M$205,12,FALSE)</f>
        <v>0</v>
      </c>
      <c r="V163" s="25">
        <f>VLOOKUP($O163,InfoFrom2018Spreadsheet!$A$2:$M$205,13,FALSE)</f>
        <v>0</v>
      </c>
    </row>
    <row r="164" spans="1:22" ht="30" x14ac:dyDescent="0.25">
      <c r="A164" s="25">
        <v>1842400</v>
      </c>
      <c r="B164" s="46" t="s">
        <v>103</v>
      </c>
      <c r="D164" s="45">
        <v>67</v>
      </c>
      <c r="E164" s="26">
        <v>92.64</v>
      </c>
      <c r="I164" s="27">
        <f t="shared" si="8"/>
        <v>20.421600000000002</v>
      </c>
      <c r="J164" s="27">
        <f t="shared" si="9"/>
        <v>37.490481600000003</v>
      </c>
      <c r="K164" s="27">
        <f t="shared" si="10"/>
        <v>12.911448382650853</v>
      </c>
      <c r="L164" s="34" t="str">
        <f t="shared" si="11"/>
        <v>Deep</v>
      </c>
      <c r="M164" s="25" t="s">
        <v>364</v>
      </c>
      <c r="O164" s="33">
        <v>1842400</v>
      </c>
      <c r="P164" s="33" t="s">
        <v>265</v>
      </c>
      <c r="Q164" s="25" t="str">
        <f>VLOOKUP($O164,InfoFrom2018Spreadsheet!$A$2:$M$205,8,FALSE)</f>
        <v>Simple - Two Story</v>
      </c>
      <c r="R164" s="25">
        <f>VLOOKUP($O164,InfoFrom2018Spreadsheet!$A$2:$M$205,9,FALSE)</f>
        <v>0</v>
      </c>
      <c r="S164" s="25">
        <f>VLOOKUP($O164,InfoFrom2018Spreadsheet!$A$2:$M$205,10,FALSE)</f>
        <v>0</v>
      </c>
      <c r="T164" s="25">
        <f>VLOOKUP($O164,InfoFrom2018Spreadsheet!$A$2:$M$205,11,FALSE)</f>
        <v>0</v>
      </c>
      <c r="U164" s="25">
        <f>VLOOKUP($O164,InfoFrom2018Spreadsheet!$A$2:$M$205,12,FALSE)</f>
        <v>0</v>
      </c>
      <c r="V164" s="25" t="str">
        <f>VLOOKUP($O164,InfoFrom2018Spreadsheet!$A$2:$M$205,13,FALSE)</f>
        <v>Present</v>
      </c>
    </row>
    <row r="165" spans="1:22" x14ac:dyDescent="0.25">
      <c r="A165" s="25">
        <v>1847800</v>
      </c>
      <c r="B165" s="46" t="s">
        <v>118</v>
      </c>
      <c r="D165" s="45">
        <v>43</v>
      </c>
      <c r="E165" s="26">
        <v>53</v>
      </c>
      <c r="I165" s="27">
        <f t="shared" si="8"/>
        <v>13.106400000000001</v>
      </c>
      <c r="J165" s="27">
        <f t="shared" si="9"/>
        <v>21.44857</v>
      </c>
      <c r="K165" s="27">
        <f t="shared" si="10"/>
        <v>9.7689771602817022</v>
      </c>
      <c r="L165" s="34" t="str">
        <f t="shared" si="11"/>
        <v>Deep</v>
      </c>
      <c r="M165" s="25" t="s">
        <v>364</v>
      </c>
      <c r="O165" s="33">
        <v>1847800</v>
      </c>
      <c r="P165" s="33" t="s">
        <v>217</v>
      </c>
      <c r="Q165" s="25" t="str">
        <f>VLOOKUP($O165,InfoFrom2018Spreadsheet!$A$2:$M$205,8,FALSE)</f>
        <v>Simple - Two Story</v>
      </c>
      <c r="R165" s="25">
        <f>VLOOKUP($O165,InfoFrom2018Spreadsheet!$A$2:$M$205,9,FALSE)</f>
        <v>0</v>
      </c>
      <c r="S165" s="25">
        <f>VLOOKUP($O165,InfoFrom2018Spreadsheet!$A$2:$M$205,10,FALSE)</f>
        <v>0</v>
      </c>
      <c r="T165" s="25">
        <f>VLOOKUP($O165,InfoFrom2018Spreadsheet!$A$2:$M$205,11,FALSE)</f>
        <v>0</v>
      </c>
      <c r="U165" s="25" t="str">
        <f>VLOOKUP($O165,InfoFrom2018Spreadsheet!$A$2:$M$205,12,FALSE)</f>
        <v>Stocked</v>
      </c>
      <c r="V165" s="25">
        <f>VLOOKUP($O165,InfoFrom2018Spreadsheet!$A$2:$M$205,13,FALSE)</f>
        <v>0</v>
      </c>
    </row>
    <row r="166" spans="1:22" ht="30" x14ac:dyDescent="0.25">
      <c r="A166" s="25">
        <v>1848900</v>
      </c>
      <c r="B166" s="46" t="s">
        <v>120</v>
      </c>
      <c r="D166" s="45">
        <v>46</v>
      </c>
      <c r="E166" s="26">
        <v>32.64</v>
      </c>
      <c r="I166" s="27">
        <f t="shared" si="8"/>
        <v>14.020800000000001</v>
      </c>
      <c r="J166" s="27">
        <f t="shared" si="9"/>
        <v>13.209081599999999</v>
      </c>
      <c r="K166" s="27">
        <f t="shared" si="10"/>
        <v>12.419609252171046</v>
      </c>
      <c r="L166" s="34" t="str">
        <f t="shared" si="11"/>
        <v>Deep</v>
      </c>
      <c r="M166" s="25" t="s">
        <v>364</v>
      </c>
      <c r="O166" s="33">
        <v>1848900</v>
      </c>
      <c r="P166" s="33" t="s">
        <v>227</v>
      </c>
      <c r="Q166" s="25" t="str">
        <f>VLOOKUP($O166,InfoFrom2018Spreadsheet!$A$2:$M$205,8,FALSE)</f>
        <v>Simple - Two Story</v>
      </c>
      <c r="R166" s="25">
        <f>VLOOKUP($O166,InfoFrom2018Spreadsheet!$A$2:$M$205,9,FALSE)</f>
        <v>0</v>
      </c>
      <c r="S166" s="25">
        <f>VLOOKUP($O166,InfoFrom2018Spreadsheet!$A$2:$M$205,10,FALSE)</f>
        <v>0</v>
      </c>
      <c r="T166" s="25">
        <f>VLOOKUP($O166,InfoFrom2018Spreadsheet!$A$2:$M$205,11,FALSE)</f>
        <v>0</v>
      </c>
      <c r="U166" s="25" t="str">
        <f>VLOOKUP($O166,InfoFrom2018Spreadsheet!$A$2:$M$205,12,FALSE)</f>
        <v>Stocked</v>
      </c>
      <c r="V166" s="25">
        <f>VLOOKUP($O166,InfoFrom2018Spreadsheet!$A$2:$M$205,13,FALSE)</f>
        <v>0</v>
      </c>
    </row>
    <row r="167" spans="1:22" ht="30" x14ac:dyDescent="0.25">
      <c r="A167" s="25">
        <v>1861600</v>
      </c>
      <c r="B167" s="46" t="s">
        <v>10</v>
      </c>
      <c r="D167" s="45">
        <v>56</v>
      </c>
      <c r="E167" s="26">
        <v>23.37</v>
      </c>
      <c r="I167" s="27">
        <f t="shared" si="8"/>
        <v>17.0688</v>
      </c>
      <c r="J167" s="27">
        <f t="shared" si="9"/>
        <v>9.4576053000000009</v>
      </c>
      <c r="K167" s="27">
        <f t="shared" si="10"/>
        <v>17.389964322138834</v>
      </c>
      <c r="L167" s="34" t="str">
        <f t="shared" si="11"/>
        <v>Deep</v>
      </c>
      <c r="M167" s="25" t="s">
        <v>425</v>
      </c>
      <c r="N167" s="25" t="s">
        <v>362</v>
      </c>
      <c r="O167" s="33">
        <v>1861600</v>
      </c>
      <c r="P167" s="33" t="s">
        <v>10</v>
      </c>
      <c r="Q167" s="25" t="str">
        <f>VLOOKUP($O167,InfoFrom2018Spreadsheet!$A$2:$M$205,8,FALSE)</f>
        <v>Simple - Two Story</v>
      </c>
      <c r="R167" s="25">
        <f>VLOOKUP($O167,InfoFrom2018Spreadsheet!$A$2:$M$205,9,FALSE)</f>
        <v>0</v>
      </c>
      <c r="S167" s="25">
        <f>VLOOKUP($O167,InfoFrom2018Spreadsheet!$A$2:$M$205,10,FALSE)</f>
        <v>0</v>
      </c>
      <c r="T167" s="25">
        <f>VLOOKUP($O167,InfoFrom2018Spreadsheet!$A$2:$M$205,11,FALSE)</f>
        <v>0</v>
      </c>
      <c r="U167" s="25" t="str">
        <f>VLOOKUP($O167,InfoFrom2018Spreadsheet!$A$2:$M$205,12,FALSE)</f>
        <v>Stocked</v>
      </c>
      <c r="V167" s="25">
        <f>VLOOKUP($O167,InfoFrom2018Spreadsheet!$A$2:$M$205,13,FALSE)</f>
        <v>0</v>
      </c>
    </row>
    <row r="168" spans="1:22" ht="45" x14ac:dyDescent="0.25">
      <c r="A168" s="25">
        <v>1872100</v>
      </c>
      <c r="B168" s="46" t="s">
        <v>132</v>
      </c>
      <c r="D168" s="45">
        <v>65</v>
      </c>
      <c r="E168" s="26">
        <v>180.28</v>
      </c>
      <c r="I168" s="27">
        <f t="shared" si="8"/>
        <v>19.812000000000001</v>
      </c>
      <c r="J168" s="27">
        <f t="shared" si="9"/>
        <v>72.957513199999994</v>
      </c>
      <c r="K168" s="27">
        <f t="shared" si="10"/>
        <v>10.58038600971688</v>
      </c>
      <c r="L168" s="34" t="str">
        <f t="shared" si="11"/>
        <v>Deep</v>
      </c>
      <c r="M168" s="25" t="s">
        <v>299</v>
      </c>
      <c r="N168" s="35" t="s">
        <v>411</v>
      </c>
      <c r="O168" s="33">
        <v>1872100</v>
      </c>
      <c r="P168" s="33" t="s">
        <v>263</v>
      </c>
      <c r="Q168" s="25" t="str">
        <f>VLOOKUP($O168,InfoFrom2018Spreadsheet!$A$2:$M$205,8,FALSE)</f>
        <v>Simple - Two Story</v>
      </c>
      <c r="R168" s="25" t="str">
        <f>VLOOKUP($O168,InfoFrom2018Spreadsheet!$A$2:$M$205,9,FALSE)</f>
        <v>Present</v>
      </c>
      <c r="S168" s="25">
        <f>VLOOKUP($O168,InfoFrom2018Spreadsheet!$A$2:$M$205,10,FALSE)</f>
        <v>0</v>
      </c>
      <c r="T168" s="32" t="s">
        <v>317</v>
      </c>
      <c r="U168" s="25">
        <f>VLOOKUP($O168,InfoFrom2018Spreadsheet!$A$2:$M$205,12,FALSE)</f>
        <v>0</v>
      </c>
      <c r="V168" s="25">
        <f>VLOOKUP($O168,InfoFrom2018Spreadsheet!$A$2:$M$205,13,FALSE)</f>
        <v>0</v>
      </c>
    </row>
    <row r="169" spans="1:22" ht="30" x14ac:dyDescent="0.25">
      <c r="A169" s="25">
        <v>1881900</v>
      </c>
      <c r="B169" s="46" t="s">
        <v>141</v>
      </c>
      <c r="D169" s="45">
        <v>64</v>
      </c>
      <c r="E169" s="26">
        <v>157.16</v>
      </c>
      <c r="I169" s="27">
        <f t="shared" si="8"/>
        <v>19.507200000000001</v>
      </c>
      <c r="J169" s="27">
        <f t="shared" si="9"/>
        <v>63.601080400000001</v>
      </c>
      <c r="K169" s="27">
        <f t="shared" si="10"/>
        <v>10.761065756458187</v>
      </c>
      <c r="L169" s="34" t="str">
        <f t="shared" si="11"/>
        <v>Deep</v>
      </c>
      <c r="M169" s="25" t="s">
        <v>364</v>
      </c>
      <c r="O169" s="33">
        <v>1881900</v>
      </c>
      <c r="P169" s="33" t="s">
        <v>260</v>
      </c>
      <c r="Q169" s="25" t="str">
        <f>VLOOKUP($O169,InfoFrom2018Spreadsheet!$A$2:$M$205,8,FALSE)</f>
        <v>Complex - Two Story</v>
      </c>
      <c r="R169" s="25" t="str">
        <f>VLOOKUP($O169,InfoFrom2018Spreadsheet!$A$2:$M$205,9,FALSE)</f>
        <v>Historic</v>
      </c>
      <c r="S169" s="25">
        <f>VLOOKUP($O169,InfoFrom2018Spreadsheet!$A$2:$M$205,10,FALSE)</f>
        <v>0</v>
      </c>
      <c r="T169" s="25">
        <f>VLOOKUP($O169,InfoFrom2018Spreadsheet!$A$2:$M$205,11,FALSE)</f>
        <v>0</v>
      </c>
      <c r="U169" s="25">
        <f>VLOOKUP($O169,InfoFrom2018Spreadsheet!$A$2:$M$205,12,FALSE)</f>
        <v>0</v>
      </c>
      <c r="V169" s="25" t="str">
        <f>VLOOKUP($O169,InfoFrom2018Spreadsheet!$A$2:$M$205,13,FALSE)</f>
        <v>Present</v>
      </c>
    </row>
    <row r="170" spans="1:22" ht="30" x14ac:dyDescent="0.25">
      <c r="A170" s="25">
        <v>2092700</v>
      </c>
      <c r="B170" s="46" t="s">
        <v>37</v>
      </c>
      <c r="D170" s="45">
        <v>62</v>
      </c>
      <c r="E170" s="26">
        <v>16.260000000000002</v>
      </c>
      <c r="I170" s="27">
        <f t="shared" si="8"/>
        <v>18.897600000000001</v>
      </c>
      <c r="J170" s="27">
        <f t="shared" si="9"/>
        <v>6.580259400000001</v>
      </c>
      <c r="K170" s="27">
        <f t="shared" si="10"/>
        <v>22.973126165078892</v>
      </c>
      <c r="L170" s="34" t="str">
        <f t="shared" si="11"/>
        <v>Deep</v>
      </c>
      <c r="M170" s="25" t="s">
        <v>299</v>
      </c>
      <c r="N170" s="25" t="s">
        <v>252</v>
      </c>
      <c r="O170" s="33">
        <v>2092700</v>
      </c>
      <c r="P170" s="33" t="s">
        <v>253</v>
      </c>
      <c r="Q170" s="25" t="str">
        <f>VLOOKUP($O170,InfoFrom2018Spreadsheet!$A$2:$M$205,8,FALSE)</f>
        <v>Simple - Two Story</v>
      </c>
      <c r="R170" s="25">
        <f>VLOOKUP($O170,InfoFrom2018Spreadsheet!$A$2:$M$205,9,FALSE)</f>
        <v>0</v>
      </c>
      <c r="S170" s="25">
        <f>VLOOKUP($O170,InfoFrom2018Spreadsheet!$A$2:$M$205,10,FALSE)</f>
        <v>0</v>
      </c>
      <c r="T170" s="25">
        <f>VLOOKUP($O170,InfoFrom2018Spreadsheet!$A$2:$M$205,11,FALSE)</f>
        <v>0</v>
      </c>
      <c r="U170" s="25" t="str">
        <f>VLOOKUP($O170,InfoFrom2018Spreadsheet!$A$2:$M$205,12,FALSE)</f>
        <v>Stocked</v>
      </c>
      <c r="V170" s="25">
        <f>VLOOKUP($O170,InfoFrom2018Spreadsheet!$A$2:$M$205,13,FALSE)</f>
        <v>0</v>
      </c>
    </row>
    <row r="171" spans="1:22" ht="30" x14ac:dyDescent="0.25">
      <c r="A171" s="25">
        <v>2163800</v>
      </c>
      <c r="B171" s="46" t="s">
        <v>105</v>
      </c>
      <c r="D171" s="45">
        <v>63</v>
      </c>
      <c r="E171" s="26">
        <v>23.17</v>
      </c>
      <c r="I171" s="27">
        <f t="shared" si="8"/>
        <v>19.202400000000001</v>
      </c>
      <c r="J171" s="27">
        <f t="shared" si="9"/>
        <v>9.3766673000000011</v>
      </c>
      <c r="K171" s="27">
        <f t="shared" si="10"/>
        <v>19.651694197125686</v>
      </c>
      <c r="L171" s="34" t="str">
        <f t="shared" si="11"/>
        <v>Deep</v>
      </c>
      <c r="M171" s="25" t="s">
        <v>299</v>
      </c>
      <c r="N171" s="25" t="s">
        <v>229</v>
      </c>
      <c r="O171" s="33">
        <v>2163800</v>
      </c>
      <c r="P171" s="33" t="s">
        <v>105</v>
      </c>
      <c r="Q171" s="25" t="str">
        <f>VLOOKUP($O171,InfoFrom2018Spreadsheet!$A$2:$M$205,8,FALSE)</f>
        <v>Simple - Two Story</v>
      </c>
      <c r="R171" s="25">
        <f>VLOOKUP($O171,InfoFrom2018Spreadsheet!$A$2:$M$205,9,FALSE)</f>
        <v>0</v>
      </c>
      <c r="S171" s="25">
        <f>VLOOKUP($O171,InfoFrom2018Spreadsheet!$A$2:$M$205,10,FALSE)</f>
        <v>0</v>
      </c>
      <c r="T171" s="25">
        <f>VLOOKUP($O171,InfoFrom2018Spreadsheet!$A$2:$M$205,11,FALSE)</f>
        <v>0</v>
      </c>
      <c r="U171" s="25" t="str">
        <f>VLOOKUP($O171,InfoFrom2018Spreadsheet!$A$2:$M$205,12,FALSE)</f>
        <v>Stocked</v>
      </c>
      <c r="V171" s="25">
        <f>VLOOKUP($O171,InfoFrom2018Spreadsheet!$A$2:$M$205,13,FALSE)</f>
        <v>0</v>
      </c>
    </row>
    <row r="172" spans="1:22" ht="45" x14ac:dyDescent="0.25">
      <c r="A172" s="25">
        <v>2321600</v>
      </c>
      <c r="B172" s="46" t="s">
        <v>127</v>
      </c>
      <c r="D172" s="45">
        <v>98</v>
      </c>
      <c r="E172" s="26">
        <v>1006.51</v>
      </c>
      <c r="I172" s="27">
        <f t="shared" si="8"/>
        <v>29.8704</v>
      </c>
      <c r="J172" s="27">
        <f t="shared" si="9"/>
        <v>407.32453190000001</v>
      </c>
      <c r="K172" s="27">
        <f t="shared" si="10"/>
        <v>11.406543265920613</v>
      </c>
      <c r="L172" s="34" t="str">
        <f t="shared" si="11"/>
        <v>Deep</v>
      </c>
      <c r="M172" s="25" t="s">
        <v>299</v>
      </c>
      <c r="N172" s="25" t="s">
        <v>412</v>
      </c>
      <c r="O172" s="33">
        <v>2321600</v>
      </c>
      <c r="P172" s="33" t="s">
        <v>127</v>
      </c>
      <c r="Q172" s="25" t="str">
        <f>VLOOKUP($O172,InfoFrom2018Spreadsheet!$A$2:$M$205,8,FALSE)</f>
        <v>Complex - Two Story</v>
      </c>
      <c r="R172" s="25" t="str">
        <f>VLOOKUP($O172,InfoFrom2018Spreadsheet!$A$2:$M$205,9,FALSE)</f>
        <v>Historic</v>
      </c>
      <c r="S172" s="25">
        <f>VLOOKUP($O172,InfoFrom2018Spreadsheet!$A$2:$M$205,10,FALSE)</f>
        <v>0</v>
      </c>
      <c r="T172" s="32" t="s">
        <v>319</v>
      </c>
      <c r="U172" s="25">
        <f>VLOOKUP($O172,InfoFrom2018Spreadsheet!$A$2:$M$205,12,FALSE)</f>
        <v>0</v>
      </c>
      <c r="V172" s="25" t="str">
        <f>VLOOKUP($O172,InfoFrom2018Spreadsheet!$A$2:$M$205,13,FALSE)</f>
        <v>Present</v>
      </c>
    </row>
    <row r="173" spans="1:22" x14ac:dyDescent="0.25">
      <c r="A173" s="25">
        <v>2323000</v>
      </c>
      <c r="B173" s="46" t="s">
        <v>119</v>
      </c>
      <c r="D173" s="45">
        <v>86</v>
      </c>
      <c r="E173" s="26">
        <v>3482.68</v>
      </c>
      <c r="I173" s="27">
        <f t="shared" si="8"/>
        <v>26.212800000000001</v>
      </c>
      <c r="J173" s="27">
        <f t="shared" si="9"/>
        <v>1409.4057691999999</v>
      </c>
      <c r="K173" s="27">
        <f t="shared" si="10"/>
        <v>8.2923153713654862</v>
      </c>
      <c r="L173" s="34" t="str">
        <f t="shared" si="11"/>
        <v>Deep</v>
      </c>
      <c r="M173" s="25" t="s">
        <v>364</v>
      </c>
      <c r="O173" s="33">
        <v>2323000</v>
      </c>
      <c r="P173" s="33" t="s">
        <v>119</v>
      </c>
      <c r="Q173" s="25" t="str">
        <f>VLOOKUP($O173,InfoFrom2018Spreadsheet!$A$2:$M$205,8,FALSE)</f>
        <v>Complex - Two Story</v>
      </c>
      <c r="R173" s="25" t="str">
        <f>VLOOKUP($O173,InfoFrom2018Spreadsheet!$A$2:$M$205,9,FALSE)</f>
        <v>Present</v>
      </c>
      <c r="S173" s="25">
        <f>VLOOKUP($O173,InfoFrom2018Spreadsheet!$A$2:$M$205,10,FALSE)</f>
        <v>0</v>
      </c>
      <c r="T173" s="25">
        <f>VLOOKUP($O173,InfoFrom2018Spreadsheet!$A$2:$M$205,11,FALSE)</f>
        <v>0</v>
      </c>
      <c r="U173" s="25">
        <f>VLOOKUP($O173,InfoFrom2018Spreadsheet!$A$2:$M$205,12,FALSE)</f>
        <v>0</v>
      </c>
      <c r="V173" s="25" t="str">
        <f>VLOOKUP($O173,InfoFrom2018Spreadsheet!$A$2:$M$205,13,FALSE)</f>
        <v>Present</v>
      </c>
    </row>
    <row r="174" spans="1:22" ht="30" x14ac:dyDescent="0.25">
      <c r="A174" s="25">
        <v>2324000</v>
      </c>
      <c r="B174" s="46" t="s">
        <v>125</v>
      </c>
      <c r="D174" s="45">
        <v>44</v>
      </c>
      <c r="E174" s="26">
        <v>113.3</v>
      </c>
      <c r="I174" s="27">
        <f t="shared" si="8"/>
        <v>13.411200000000001</v>
      </c>
      <c r="J174" s="27">
        <f t="shared" si="9"/>
        <v>45.851376999999999</v>
      </c>
      <c r="K174" s="27">
        <f t="shared" si="10"/>
        <v>8.0122676786624947</v>
      </c>
      <c r="L174" s="34" t="str">
        <f t="shared" si="11"/>
        <v>Deep</v>
      </c>
      <c r="M174" s="25" t="s">
        <v>364</v>
      </c>
      <c r="O174" s="33">
        <v>2324000</v>
      </c>
      <c r="P174" s="33" t="s">
        <v>125</v>
      </c>
      <c r="Q174" s="25" t="str">
        <f>VLOOKUP($O174,InfoFrom2018Spreadsheet!$A$2:$M$205,8,FALSE)</f>
        <v>Complex - Two Story</v>
      </c>
      <c r="R174" s="25" t="str">
        <f>VLOOKUP($O174,InfoFrom2018Spreadsheet!$A$2:$M$205,9,FALSE)</f>
        <v>Present</v>
      </c>
      <c r="S174" s="25">
        <f>VLOOKUP($O174,InfoFrom2018Spreadsheet!$A$2:$M$205,10,FALSE)</f>
        <v>0</v>
      </c>
      <c r="T174" s="25">
        <f>VLOOKUP($O174,InfoFrom2018Spreadsheet!$A$2:$M$205,11,FALSE)</f>
        <v>0</v>
      </c>
      <c r="U174" s="25">
        <f>VLOOKUP($O174,InfoFrom2018Spreadsheet!$A$2:$M$205,12,FALSE)</f>
        <v>0</v>
      </c>
      <c r="V174" s="25" t="str">
        <f>VLOOKUP($O174,InfoFrom2018Spreadsheet!$A$2:$M$205,13,FALSE)</f>
        <v>Present</v>
      </c>
    </row>
    <row r="175" spans="1:22" ht="30" x14ac:dyDescent="0.25">
      <c r="A175" s="25">
        <v>2325200</v>
      </c>
      <c r="B175" s="46" t="s">
        <v>58</v>
      </c>
      <c r="D175" s="45">
        <v>35</v>
      </c>
      <c r="E175" s="26">
        <v>45.44</v>
      </c>
      <c r="I175" s="27">
        <f t="shared" si="8"/>
        <v>10.668000000000001</v>
      </c>
      <c r="J175" s="27">
        <f t="shared" si="9"/>
        <v>18.389113599999998</v>
      </c>
      <c r="K175" s="27">
        <f t="shared" si="10"/>
        <v>8.3570517416003671</v>
      </c>
      <c r="L175" s="34" t="str">
        <f t="shared" si="11"/>
        <v>Deep</v>
      </c>
      <c r="M175" s="25" t="s">
        <v>299</v>
      </c>
      <c r="N175" s="35" t="s">
        <v>378</v>
      </c>
      <c r="O175" s="33">
        <v>2325200</v>
      </c>
      <c r="P175" s="33" t="s">
        <v>205</v>
      </c>
      <c r="Q175" s="25" t="str">
        <f>VLOOKUP($O175,InfoFrom2018Spreadsheet!$A$2:$M$205,8,FALSE)</f>
        <v>Simple - Two Story</v>
      </c>
      <c r="R175" s="25">
        <f>VLOOKUP($O175,InfoFrom2018Spreadsheet!$A$2:$M$205,9,FALSE)</f>
        <v>0</v>
      </c>
      <c r="S175" s="25">
        <f>VLOOKUP($O175,InfoFrom2018Spreadsheet!$A$2:$M$205,10,FALSE)</f>
        <v>0</v>
      </c>
      <c r="T175" s="25">
        <f>VLOOKUP($O175,InfoFrom2018Spreadsheet!$A$2:$M$205,11,FALSE)</f>
        <v>0</v>
      </c>
      <c r="U175" s="25" t="str">
        <f>VLOOKUP($O175,InfoFrom2018Spreadsheet!$A$2:$M$205,12,FALSE)</f>
        <v>Stocked</v>
      </c>
      <c r="V175" s="25">
        <f>VLOOKUP($O175,InfoFrom2018Spreadsheet!$A$2:$M$205,13,FALSE)</f>
        <v>0</v>
      </c>
    </row>
    <row r="176" spans="1:22" x14ac:dyDescent="0.25">
      <c r="A176" s="25">
        <v>2328700</v>
      </c>
      <c r="B176" s="46" t="s">
        <v>133</v>
      </c>
      <c r="D176" s="45">
        <v>65</v>
      </c>
      <c r="E176" s="26">
        <v>422.39</v>
      </c>
      <c r="I176" s="27">
        <f t="shared" si="8"/>
        <v>19.812000000000001</v>
      </c>
      <c r="J176" s="27">
        <f t="shared" si="9"/>
        <v>170.93700909999998</v>
      </c>
      <c r="K176" s="27">
        <f t="shared" si="10"/>
        <v>8.8282341874231278</v>
      </c>
      <c r="L176" s="34" t="str">
        <f t="shared" si="11"/>
        <v>Deep</v>
      </c>
      <c r="M176" s="25" t="s">
        <v>364</v>
      </c>
      <c r="O176" s="33">
        <v>2328700</v>
      </c>
      <c r="P176" s="33" t="s">
        <v>133</v>
      </c>
      <c r="Q176" s="25" t="str">
        <f>VLOOKUP($O176,InfoFrom2018Spreadsheet!$A$2:$M$205,8,FALSE)</f>
        <v>Complex - Two Story</v>
      </c>
      <c r="R176" s="25" t="str">
        <f>VLOOKUP($O176,InfoFrom2018Spreadsheet!$A$2:$M$205,9,FALSE)</f>
        <v>Present</v>
      </c>
      <c r="S176" s="25">
        <f>VLOOKUP($O176,InfoFrom2018Spreadsheet!$A$2:$M$205,10,FALSE)</f>
        <v>0</v>
      </c>
      <c r="T176" s="25">
        <f>VLOOKUP($O176,InfoFrom2018Spreadsheet!$A$2:$M$205,11,FALSE)</f>
        <v>0</v>
      </c>
      <c r="U176" s="25">
        <f>VLOOKUP($O176,InfoFrom2018Spreadsheet!$A$2:$M$205,12,FALSE)</f>
        <v>0</v>
      </c>
      <c r="V176" s="25">
        <f>VLOOKUP($O176,InfoFrom2018Spreadsheet!$A$2:$M$205,13,FALSE)</f>
        <v>0</v>
      </c>
    </row>
    <row r="177" spans="1:22" ht="30" x14ac:dyDescent="0.25">
      <c r="A177" s="25">
        <v>2329000</v>
      </c>
      <c r="B177" s="46" t="s">
        <v>76</v>
      </c>
      <c r="D177" s="45">
        <v>45</v>
      </c>
      <c r="E177" s="26">
        <v>515.14</v>
      </c>
      <c r="I177" s="27">
        <f t="shared" si="8"/>
        <v>13.716000000000001</v>
      </c>
      <c r="J177" s="27">
        <f t="shared" si="9"/>
        <v>208.47200659999999</v>
      </c>
      <c r="K177" s="27">
        <f t="shared" si="10"/>
        <v>5.8713754470265442</v>
      </c>
      <c r="L177" s="34" t="str">
        <f t="shared" si="11"/>
        <v>Deep</v>
      </c>
      <c r="M177" s="25" t="s">
        <v>364</v>
      </c>
      <c r="O177" s="33">
        <v>2329000</v>
      </c>
      <c r="P177" s="33" t="s">
        <v>76</v>
      </c>
      <c r="Q177" s="25" t="str">
        <f>VLOOKUP($O177,InfoFrom2018Spreadsheet!$A$2:$M$205,8,FALSE)</f>
        <v>Complex - Two Story</v>
      </c>
      <c r="R177" s="25" t="str">
        <f>VLOOKUP($O177,InfoFrom2018Spreadsheet!$A$2:$M$205,9,FALSE)</f>
        <v>Present</v>
      </c>
      <c r="S177" s="25" t="str">
        <f>VLOOKUP($O177,InfoFrom2018Spreadsheet!$A$2:$M$205,10,FALSE)</f>
        <v>Transient</v>
      </c>
      <c r="T177" s="25">
        <f>VLOOKUP($O177,InfoFrom2018Spreadsheet!$A$2:$M$205,11,FALSE)</f>
        <v>0</v>
      </c>
      <c r="U177" s="25">
        <f>VLOOKUP($O177,InfoFrom2018Spreadsheet!$A$2:$M$205,12,FALSE)</f>
        <v>0</v>
      </c>
      <c r="V177" s="25">
        <f>VLOOKUP($O177,InfoFrom2018Spreadsheet!$A$2:$M$205,13,FALSE)</f>
        <v>0</v>
      </c>
    </row>
    <row r="178" spans="1:22" ht="30" x14ac:dyDescent="0.25">
      <c r="A178" s="25">
        <v>2334300</v>
      </c>
      <c r="B178" s="46" t="s">
        <v>19</v>
      </c>
      <c r="D178" s="45">
        <v>67</v>
      </c>
      <c r="E178" s="26">
        <v>259.99</v>
      </c>
      <c r="I178" s="27">
        <f t="shared" si="8"/>
        <v>20.421600000000002</v>
      </c>
      <c r="J178" s="27">
        <f t="shared" si="9"/>
        <v>105.2153531</v>
      </c>
      <c r="K178" s="27">
        <f t="shared" si="10"/>
        <v>10.049854048292199</v>
      </c>
      <c r="L178" s="34" t="str">
        <f t="shared" si="11"/>
        <v>Deep</v>
      </c>
      <c r="M178" s="25" t="s">
        <v>364</v>
      </c>
      <c r="O178" s="33">
        <v>2334300</v>
      </c>
      <c r="P178" s="33" t="s">
        <v>266</v>
      </c>
      <c r="Q178" s="25" t="str">
        <f>VLOOKUP($O178,InfoFrom2018Spreadsheet!$A$2:$M$205,8,FALSE)</f>
        <v>Complex - Two Story</v>
      </c>
      <c r="R178" s="25" t="str">
        <f>VLOOKUP($O178,InfoFrom2018Spreadsheet!$A$2:$M$205,9,FALSE)</f>
        <v>Present</v>
      </c>
      <c r="S178" s="25" t="str">
        <f>VLOOKUP($O178,InfoFrom2018Spreadsheet!$A$2:$M$205,10,FALSE)</f>
        <v>Present</v>
      </c>
      <c r="T178" s="25">
        <f>VLOOKUP($O178,InfoFrom2018Spreadsheet!$A$2:$M$205,11,FALSE)</f>
        <v>0</v>
      </c>
      <c r="U178" s="25">
        <f>VLOOKUP($O178,InfoFrom2018Spreadsheet!$A$2:$M$205,12,FALSE)</f>
        <v>0</v>
      </c>
      <c r="V178" s="25">
        <f>VLOOKUP($O178,InfoFrom2018Spreadsheet!$A$2:$M$205,13,FALSE)</f>
        <v>0</v>
      </c>
    </row>
    <row r="179" spans="1:22" ht="30" x14ac:dyDescent="0.25">
      <c r="A179" s="25">
        <v>2352500</v>
      </c>
      <c r="B179" s="46" t="s">
        <v>38</v>
      </c>
      <c r="D179" s="45">
        <v>60</v>
      </c>
      <c r="E179" s="26">
        <v>68.69</v>
      </c>
      <c r="I179" s="27">
        <f t="shared" si="8"/>
        <v>18.288</v>
      </c>
      <c r="J179" s="27">
        <f t="shared" si="9"/>
        <v>27.7981561</v>
      </c>
      <c r="K179" s="27">
        <f t="shared" si="10"/>
        <v>12.595428398260465</v>
      </c>
      <c r="L179" s="34" t="str">
        <f t="shared" si="11"/>
        <v>Deep</v>
      </c>
      <c r="M179" s="25" t="s">
        <v>299</v>
      </c>
      <c r="N179" s="25" t="s">
        <v>363</v>
      </c>
      <c r="O179" s="33">
        <v>2352500</v>
      </c>
      <c r="P179" s="33" t="s">
        <v>38</v>
      </c>
      <c r="Q179" s="25" t="str">
        <f>VLOOKUP($O179,InfoFrom2018Spreadsheet!$A$2:$M$205,8,FALSE)</f>
        <v>Simple - Two Story</v>
      </c>
      <c r="R179" s="25">
        <f>VLOOKUP($O179,InfoFrom2018Spreadsheet!$A$2:$M$205,9,FALSE)</f>
        <v>0</v>
      </c>
      <c r="S179" s="25">
        <f>VLOOKUP($O179,InfoFrom2018Spreadsheet!$A$2:$M$205,10,FALSE)</f>
        <v>0</v>
      </c>
      <c r="T179" s="25">
        <f>VLOOKUP($O179,InfoFrom2018Spreadsheet!$A$2:$M$205,11,FALSE)</f>
        <v>0</v>
      </c>
      <c r="U179" s="25" t="str">
        <f>VLOOKUP($O179,InfoFrom2018Spreadsheet!$A$2:$M$205,12,FALSE)</f>
        <v>Stocked</v>
      </c>
      <c r="V179" s="25">
        <f>VLOOKUP($O179,InfoFrom2018Spreadsheet!$A$2:$M$205,13,FALSE)</f>
        <v>0</v>
      </c>
    </row>
    <row r="180" spans="1:22" ht="30" x14ac:dyDescent="0.25">
      <c r="A180" s="25">
        <v>2395600</v>
      </c>
      <c r="B180" s="46" t="s">
        <v>101</v>
      </c>
      <c r="D180" s="45">
        <v>74</v>
      </c>
      <c r="E180" s="26">
        <v>3293.9</v>
      </c>
      <c r="I180" s="27">
        <f t="shared" si="8"/>
        <v>22.555200000000003</v>
      </c>
      <c r="J180" s="27">
        <f t="shared" si="9"/>
        <v>1333.0083910000001</v>
      </c>
      <c r="K180" s="27">
        <f t="shared" si="10"/>
        <v>7.1860482909777712</v>
      </c>
      <c r="L180" s="34" t="str">
        <f t="shared" si="11"/>
        <v>Deep</v>
      </c>
      <c r="M180" s="25" t="s">
        <v>364</v>
      </c>
      <c r="O180" s="33">
        <v>2395600</v>
      </c>
      <c r="P180" s="33" t="s">
        <v>273</v>
      </c>
      <c r="Q180" s="25" t="str">
        <f>VLOOKUP($O180,InfoFrom2018Spreadsheet!$A$2:$M$205,8,FALSE)</f>
        <v>Complex - Two Story</v>
      </c>
      <c r="R180" s="25" t="str">
        <f>VLOOKUP($O180,InfoFrom2018Spreadsheet!$A$2:$M$205,9,FALSE)</f>
        <v>Present</v>
      </c>
      <c r="S180" s="25">
        <f>VLOOKUP($O180,InfoFrom2018Spreadsheet!$A$2:$M$205,10,FALSE)</f>
        <v>0</v>
      </c>
      <c r="T180" s="25">
        <f>VLOOKUP($O180,InfoFrom2018Spreadsheet!$A$2:$M$205,11,FALSE)</f>
        <v>0</v>
      </c>
      <c r="U180" s="25">
        <f>VLOOKUP($O180,InfoFrom2018Spreadsheet!$A$2:$M$205,12,FALSE)</f>
        <v>0</v>
      </c>
      <c r="V180" s="25">
        <f>VLOOKUP($O180,InfoFrom2018Spreadsheet!$A$2:$M$205,13,FALSE)</f>
        <v>0</v>
      </c>
    </row>
    <row r="181" spans="1:22" ht="30" x14ac:dyDescent="0.25">
      <c r="A181" s="25">
        <v>2448800</v>
      </c>
      <c r="B181" s="46" t="s">
        <v>98</v>
      </c>
      <c r="D181" s="45">
        <v>56</v>
      </c>
      <c r="E181" s="26">
        <v>75.19</v>
      </c>
      <c r="I181" s="27">
        <f t="shared" si="8"/>
        <v>17.0688</v>
      </c>
      <c r="J181" s="27">
        <f t="shared" si="9"/>
        <v>30.4286411</v>
      </c>
      <c r="K181" s="27">
        <f t="shared" si="10"/>
        <v>11.440032049589187</v>
      </c>
      <c r="L181" s="34" t="str">
        <f t="shared" si="11"/>
        <v>Deep</v>
      </c>
      <c r="M181" s="25" t="s">
        <v>364</v>
      </c>
      <c r="O181" s="33">
        <v>2448800</v>
      </c>
      <c r="P181" s="33" t="s">
        <v>241</v>
      </c>
      <c r="Q181" s="25" t="str">
        <f>VLOOKUP($O181,InfoFrom2018Spreadsheet!$A$2:$M$205,8,FALSE)</f>
        <v>Complex - Two Story</v>
      </c>
      <c r="R181" s="25" t="str">
        <f>VLOOKUP($O181,InfoFrom2018Spreadsheet!$A$2:$M$205,9,FALSE)</f>
        <v>Present</v>
      </c>
      <c r="S181" s="25">
        <f>VLOOKUP($O181,InfoFrom2018Spreadsheet!$A$2:$M$205,10,FALSE)</f>
        <v>0</v>
      </c>
      <c r="T181" s="25">
        <f>VLOOKUP($O181,InfoFrom2018Spreadsheet!$A$2:$M$205,11,FALSE)</f>
        <v>0</v>
      </c>
      <c r="U181" s="25">
        <f>VLOOKUP($O181,InfoFrom2018Spreadsheet!$A$2:$M$205,12,FALSE)</f>
        <v>0</v>
      </c>
      <c r="V181" s="25">
        <f>VLOOKUP($O181,InfoFrom2018Spreadsheet!$A$2:$M$205,13,FALSE)</f>
        <v>0</v>
      </c>
    </row>
    <row r="182" spans="1:22" ht="60" x14ac:dyDescent="0.25">
      <c r="A182" s="25">
        <v>2450100</v>
      </c>
      <c r="B182" s="46" t="s">
        <v>24</v>
      </c>
      <c r="D182" s="45">
        <v>40</v>
      </c>
      <c r="E182" s="26">
        <v>15.07</v>
      </c>
      <c r="I182" s="27">
        <f t="shared" si="8"/>
        <v>12.192</v>
      </c>
      <c r="J182" s="27">
        <f t="shared" si="9"/>
        <v>6.0986783000000004</v>
      </c>
      <c r="K182" s="27">
        <f t="shared" si="10"/>
        <v>15.399197477061927</v>
      </c>
      <c r="L182" s="34" t="str">
        <f t="shared" si="11"/>
        <v>Deep</v>
      </c>
      <c r="M182" s="25" t="s">
        <v>299</v>
      </c>
      <c r="N182" s="35" t="s">
        <v>388</v>
      </c>
      <c r="O182" s="33">
        <v>2450100</v>
      </c>
      <c r="P182" s="33" t="s">
        <v>208</v>
      </c>
      <c r="Q182" s="25" t="str">
        <f>VLOOKUP($O182,InfoFrom2018Spreadsheet!$A$2:$M$205,8,FALSE)</f>
        <v>Simple - Two Story</v>
      </c>
      <c r="R182" s="25">
        <f>VLOOKUP($O182,InfoFrom2018Spreadsheet!$A$2:$M$205,9,FALSE)</f>
        <v>0</v>
      </c>
      <c r="S182" s="25">
        <f>VLOOKUP($O182,InfoFrom2018Spreadsheet!$A$2:$M$205,10,FALSE)</f>
        <v>0</v>
      </c>
      <c r="T182" s="25">
        <f>VLOOKUP($O182,InfoFrom2018Spreadsheet!$A$2:$M$205,11,FALSE)</f>
        <v>0</v>
      </c>
      <c r="U182" s="25" t="str">
        <f>VLOOKUP($O182,InfoFrom2018Spreadsheet!$A$2:$M$205,12,FALSE)</f>
        <v>Stocked</v>
      </c>
      <c r="V182" s="25">
        <f>VLOOKUP($O182,InfoFrom2018Spreadsheet!$A$2:$M$205,13,FALSE)</f>
        <v>0</v>
      </c>
    </row>
    <row r="183" spans="1:22" ht="60" x14ac:dyDescent="0.25">
      <c r="A183" s="25">
        <v>2458900</v>
      </c>
      <c r="B183" s="46" t="s">
        <v>91</v>
      </c>
      <c r="D183" s="45">
        <v>45</v>
      </c>
      <c r="E183" s="26">
        <v>15.01</v>
      </c>
      <c r="I183" s="27">
        <f t="shared" si="8"/>
        <v>13.716000000000001</v>
      </c>
      <c r="J183" s="27">
        <f t="shared" si="9"/>
        <v>6.0743969</v>
      </c>
      <c r="K183" s="27">
        <f t="shared" si="10"/>
        <v>17.378359915058422</v>
      </c>
      <c r="L183" s="34" t="str">
        <f t="shared" si="11"/>
        <v>Deep</v>
      </c>
      <c r="M183" s="25" t="s">
        <v>299</v>
      </c>
      <c r="N183" s="35" t="s">
        <v>392</v>
      </c>
      <c r="O183" s="33">
        <v>2458900</v>
      </c>
      <c r="P183" s="33" t="s">
        <v>223</v>
      </c>
      <c r="Q183" s="25" t="str">
        <f>VLOOKUP($O183,InfoFrom2018Spreadsheet!$A$2:$M$205,8,FALSE)</f>
        <v>Simple - Two Story</v>
      </c>
      <c r="R183" s="25">
        <f>VLOOKUP($O183,InfoFrom2018Spreadsheet!$A$2:$M$205,9,FALSE)</f>
        <v>0</v>
      </c>
      <c r="S183" s="25">
        <f>VLOOKUP($O183,InfoFrom2018Spreadsheet!$A$2:$M$205,10,FALSE)</f>
        <v>0</v>
      </c>
      <c r="T183" s="25">
        <f>VLOOKUP($O183,InfoFrom2018Spreadsheet!$A$2:$M$205,11,FALSE)</f>
        <v>0</v>
      </c>
      <c r="U183" s="25" t="str">
        <f>VLOOKUP($O183,InfoFrom2018Spreadsheet!$A$2:$M$205,12,FALSE)</f>
        <v>Stocked</v>
      </c>
      <c r="V183" s="25">
        <f>VLOOKUP($O183,InfoFrom2018Spreadsheet!$A$2:$M$205,13,FALSE)</f>
        <v>0</v>
      </c>
    </row>
    <row r="184" spans="1:22" x14ac:dyDescent="0.25">
      <c r="A184" s="25">
        <v>2476000</v>
      </c>
      <c r="B184" s="46" t="s">
        <v>30</v>
      </c>
      <c r="D184" s="45">
        <v>55</v>
      </c>
      <c r="E184" s="26">
        <v>117.67</v>
      </c>
      <c r="I184" s="27">
        <f t="shared" si="8"/>
        <v>16.763999999999999</v>
      </c>
      <c r="J184" s="27">
        <f t="shared" si="9"/>
        <v>47.619872299999997</v>
      </c>
      <c r="K184" s="27">
        <f t="shared" si="10"/>
        <v>9.9321235763632512</v>
      </c>
      <c r="L184" s="34" t="str">
        <f t="shared" si="11"/>
        <v>Deep</v>
      </c>
      <c r="M184" s="25" t="s">
        <v>364</v>
      </c>
      <c r="O184" s="33">
        <v>2476000</v>
      </c>
      <c r="P184" s="33" t="s">
        <v>30</v>
      </c>
      <c r="Q184" s="25" t="str">
        <f>VLOOKUP($O184,InfoFrom2018Spreadsheet!$A$2:$M$205,8,FALSE)</f>
        <v>Simple - Two Story</v>
      </c>
      <c r="R184" s="25" t="str">
        <f>VLOOKUP($O184,InfoFrom2018Spreadsheet!$A$2:$M$205,9,FALSE)</f>
        <v>Present</v>
      </c>
      <c r="S184" s="25">
        <f>VLOOKUP($O184,InfoFrom2018Spreadsheet!$A$2:$M$205,10,FALSE)</f>
        <v>0</v>
      </c>
      <c r="T184" s="25">
        <f>VLOOKUP($O184,InfoFrom2018Spreadsheet!$A$2:$M$205,11,FALSE)</f>
        <v>0</v>
      </c>
      <c r="U184" s="25">
        <f>VLOOKUP($O184,InfoFrom2018Spreadsheet!$A$2:$M$205,12,FALSE)</f>
        <v>0</v>
      </c>
      <c r="V184" s="25">
        <f>VLOOKUP($O184,InfoFrom2018Spreadsheet!$A$2:$M$205,13,FALSE)</f>
        <v>0</v>
      </c>
    </row>
    <row r="185" spans="1:22" ht="30" x14ac:dyDescent="0.25">
      <c r="A185" s="25">
        <v>2479900</v>
      </c>
      <c r="B185" s="46" t="s">
        <v>93</v>
      </c>
      <c r="D185" s="45">
        <v>102</v>
      </c>
      <c r="E185" s="26">
        <v>96.19</v>
      </c>
      <c r="I185" s="27">
        <f t="shared" si="8"/>
        <v>31.089600000000001</v>
      </c>
      <c r="J185" s="27">
        <f t="shared" si="9"/>
        <v>38.927131099999997</v>
      </c>
      <c r="K185" s="27">
        <f t="shared" si="10"/>
        <v>19.487221050162791</v>
      </c>
      <c r="L185" s="34" t="str">
        <f t="shared" si="11"/>
        <v>Deep</v>
      </c>
      <c r="M185" s="25" t="s">
        <v>299</v>
      </c>
      <c r="N185" s="25" t="s">
        <v>406</v>
      </c>
      <c r="O185" s="33">
        <v>2479900</v>
      </c>
      <c r="P185" s="33" t="s">
        <v>290</v>
      </c>
      <c r="Q185" s="25" t="str">
        <f>VLOOKUP($O185,InfoFrom2018Spreadsheet!$A$2:$M$205,8,FALSE)</f>
        <v>Simple - Two Story</v>
      </c>
      <c r="R185" s="25">
        <f>VLOOKUP($O185,InfoFrom2018Spreadsheet!$A$2:$M$205,9,FALSE)</f>
        <v>0</v>
      </c>
      <c r="S185" s="25">
        <f>VLOOKUP($O185,InfoFrom2018Spreadsheet!$A$2:$M$205,10,FALSE)</f>
        <v>0</v>
      </c>
      <c r="T185" s="25">
        <f>VLOOKUP($O185,InfoFrom2018Spreadsheet!$A$2:$M$205,11,FALSE)</f>
        <v>0</v>
      </c>
      <c r="U185" s="25">
        <f>VLOOKUP($O185,InfoFrom2018Spreadsheet!$A$2:$M$205,12,FALSE)</f>
        <v>0</v>
      </c>
      <c r="V185" s="25" t="str">
        <f>VLOOKUP($O185,InfoFrom2018Spreadsheet!$A$2:$M$205,13,FALSE)</f>
        <v>Present</v>
      </c>
    </row>
    <row r="186" spans="1:22" x14ac:dyDescent="0.25">
      <c r="A186" s="25">
        <v>2482800</v>
      </c>
      <c r="B186" s="46" t="s">
        <v>34</v>
      </c>
      <c r="D186" s="45">
        <v>69</v>
      </c>
      <c r="E186" s="26">
        <v>38.22</v>
      </c>
      <c r="I186" s="27">
        <f t="shared" si="8"/>
        <v>21.031200000000002</v>
      </c>
      <c r="J186" s="27">
        <f t="shared" si="9"/>
        <v>15.4672518</v>
      </c>
      <c r="K186" s="27">
        <f t="shared" si="10"/>
        <v>17.597922050504462</v>
      </c>
      <c r="L186" s="34" t="str">
        <f t="shared" si="11"/>
        <v>Deep</v>
      </c>
      <c r="M186" s="25" t="s">
        <v>364</v>
      </c>
      <c r="O186" s="33">
        <v>2482800</v>
      </c>
      <c r="P186" s="33" t="s">
        <v>34</v>
      </c>
      <c r="Q186" s="25" t="str">
        <f>VLOOKUP($O186,InfoFrom2018Spreadsheet!$A$2:$M$205,8,FALSE)</f>
        <v>Simple - Two Story</v>
      </c>
      <c r="R186" s="25" t="str">
        <f>VLOOKUP($O186,InfoFrom2018Spreadsheet!$A$2:$M$205,9,FALSE)</f>
        <v>Present</v>
      </c>
      <c r="S186" s="25">
        <f>VLOOKUP($O186,InfoFrom2018Spreadsheet!$A$2:$M$205,10,FALSE)</f>
        <v>0</v>
      </c>
      <c r="T186" s="25">
        <f>VLOOKUP($O186,InfoFrom2018Spreadsheet!$A$2:$M$205,11,FALSE)</f>
        <v>0</v>
      </c>
      <c r="U186" s="25">
        <f>VLOOKUP($O186,InfoFrom2018Spreadsheet!$A$2:$M$205,12,FALSE)</f>
        <v>0</v>
      </c>
      <c r="V186" s="25">
        <f>VLOOKUP($O186,InfoFrom2018Spreadsheet!$A$2:$M$205,13,FALSE)</f>
        <v>0</v>
      </c>
    </row>
    <row r="187" spans="1:22" x14ac:dyDescent="0.25">
      <c r="A187" s="25">
        <v>2488300</v>
      </c>
      <c r="B187" s="46" t="s">
        <v>23</v>
      </c>
      <c r="D187" s="45">
        <v>63</v>
      </c>
      <c r="E187" s="26">
        <v>45.23</v>
      </c>
      <c r="I187" s="27">
        <f t="shared" si="8"/>
        <v>19.202400000000001</v>
      </c>
      <c r="J187" s="27">
        <f t="shared" si="9"/>
        <v>18.3041287</v>
      </c>
      <c r="K187" s="27">
        <f t="shared" si="10"/>
        <v>15.130025908755842</v>
      </c>
      <c r="L187" s="34" t="str">
        <f t="shared" si="11"/>
        <v>Deep</v>
      </c>
      <c r="M187" s="25" t="s">
        <v>299</v>
      </c>
      <c r="N187" s="25" t="s">
        <v>400</v>
      </c>
      <c r="O187" s="33">
        <v>2488300</v>
      </c>
      <c r="P187" s="33" t="s">
        <v>23</v>
      </c>
      <c r="Q187" s="25" t="str">
        <f>VLOOKUP($O187,InfoFrom2018Spreadsheet!$A$2:$M$205,8,FALSE)</f>
        <v>Simple - Two Story</v>
      </c>
      <c r="R187" s="25">
        <f>VLOOKUP($O187,InfoFrom2018Spreadsheet!$A$2:$M$205,9,FALSE)</f>
        <v>0</v>
      </c>
      <c r="S187" s="25">
        <f>VLOOKUP($O187,InfoFrom2018Spreadsheet!$A$2:$M$205,10,FALSE)</f>
        <v>0</v>
      </c>
      <c r="T187" s="25">
        <f>VLOOKUP($O187,InfoFrom2018Spreadsheet!$A$2:$M$205,11,FALSE)</f>
        <v>0</v>
      </c>
      <c r="U187" s="25" t="str">
        <f>VLOOKUP($O187,InfoFrom2018Spreadsheet!$A$2:$M$205,12,FALSE)</f>
        <v>Stocked</v>
      </c>
      <c r="V187" s="25">
        <f>VLOOKUP($O187,InfoFrom2018Spreadsheet!$A$2:$M$205,13,FALSE)</f>
        <v>0</v>
      </c>
    </row>
    <row r="188" spans="1:22" ht="30" x14ac:dyDescent="0.25">
      <c r="A188" s="25">
        <v>2489900</v>
      </c>
      <c r="B188" s="46" t="s">
        <v>92</v>
      </c>
      <c r="D188" s="45">
        <v>53</v>
      </c>
      <c r="E188" s="26">
        <v>152.24</v>
      </c>
      <c r="I188" s="27">
        <f t="shared" si="8"/>
        <v>16.154400000000003</v>
      </c>
      <c r="J188" s="27">
        <f t="shared" si="9"/>
        <v>61.610005600000001</v>
      </c>
      <c r="K188" s="27">
        <f t="shared" si="10"/>
        <v>8.970686336533106</v>
      </c>
      <c r="L188" s="34" t="str">
        <f t="shared" si="11"/>
        <v>Deep</v>
      </c>
      <c r="M188" s="25" t="s">
        <v>364</v>
      </c>
      <c r="O188" s="33">
        <v>2489900</v>
      </c>
      <c r="P188" s="33" t="s">
        <v>237</v>
      </c>
      <c r="Q188" s="25" t="str">
        <f>VLOOKUP($O188,InfoFrom2018Spreadsheet!$A$2:$M$205,8,FALSE)</f>
        <v>Simple - Two Story</v>
      </c>
      <c r="R188" s="25" t="str">
        <f>VLOOKUP($O188,InfoFrom2018Spreadsheet!$A$2:$M$205,9,FALSE)</f>
        <v>Historic</v>
      </c>
      <c r="S188" s="25">
        <f>VLOOKUP($O188,InfoFrom2018Spreadsheet!$A$2:$M$205,10,FALSE)</f>
        <v>0</v>
      </c>
      <c r="T188" s="25">
        <f>VLOOKUP($O188,InfoFrom2018Spreadsheet!$A$2:$M$205,11,FALSE)</f>
        <v>0</v>
      </c>
      <c r="U188" s="25">
        <f>VLOOKUP($O188,InfoFrom2018Spreadsheet!$A$2:$M$205,12,FALSE)</f>
        <v>0</v>
      </c>
      <c r="V188" s="25">
        <f>VLOOKUP($O188,InfoFrom2018Spreadsheet!$A$2:$M$205,13,FALSE)</f>
        <v>0</v>
      </c>
    </row>
    <row r="189" spans="1:22" ht="30" x14ac:dyDescent="0.25">
      <c r="A189" s="25">
        <v>2502000</v>
      </c>
      <c r="B189" s="46" t="s">
        <v>162</v>
      </c>
      <c r="D189" s="45">
        <v>46</v>
      </c>
      <c r="E189" s="26">
        <v>34.659999999999997</v>
      </c>
      <c r="I189" s="27">
        <f t="shared" si="8"/>
        <v>14.020800000000001</v>
      </c>
      <c r="J189" s="27">
        <f t="shared" si="9"/>
        <v>14.026555399999998</v>
      </c>
      <c r="K189" s="27">
        <f t="shared" si="10"/>
        <v>12.137222618306016</v>
      </c>
      <c r="L189" s="34" t="str">
        <f t="shared" si="11"/>
        <v>Deep</v>
      </c>
      <c r="M189" s="25" t="s">
        <v>299</v>
      </c>
      <c r="N189" s="25" t="s">
        <v>229</v>
      </c>
      <c r="O189" s="33">
        <v>2502000</v>
      </c>
      <c r="P189" s="33" t="s">
        <v>162</v>
      </c>
      <c r="Q189" s="25" t="str">
        <f>VLOOKUP($O189,InfoFrom2018Spreadsheet!$A$2:$M$205,8,FALSE)</f>
        <v>Complex - Two Story</v>
      </c>
      <c r="R189" s="25">
        <f>VLOOKUP($O189,InfoFrom2018Spreadsheet!$A$2:$M$205,9,FALSE)</f>
        <v>0</v>
      </c>
      <c r="S189" s="25">
        <f>VLOOKUP($O189,InfoFrom2018Spreadsheet!$A$2:$M$205,10,FALSE)</f>
        <v>0</v>
      </c>
      <c r="T189" s="25">
        <f>VLOOKUP($O189,InfoFrom2018Spreadsheet!$A$2:$M$205,11,FALSE)</f>
        <v>0</v>
      </c>
      <c r="U189" s="25" t="str">
        <f>VLOOKUP($O189,InfoFrom2018Spreadsheet!$A$2:$M$205,12,FALSE)</f>
        <v>Stocked</v>
      </c>
      <c r="V189" s="25">
        <f>VLOOKUP($O189,InfoFrom2018Spreadsheet!$A$2:$M$205,13,FALSE)</f>
        <v>0</v>
      </c>
    </row>
    <row r="190" spans="1:22" x14ac:dyDescent="0.25">
      <c r="A190" s="25">
        <v>2671000</v>
      </c>
      <c r="B190" s="46" t="s">
        <v>32</v>
      </c>
      <c r="D190" s="45">
        <v>65</v>
      </c>
      <c r="E190" s="26">
        <v>207.12</v>
      </c>
      <c r="I190" s="27">
        <f t="shared" si="8"/>
        <v>19.812000000000001</v>
      </c>
      <c r="J190" s="27">
        <f t="shared" si="9"/>
        <v>83.819392800000003</v>
      </c>
      <c r="K190" s="27">
        <f t="shared" si="10"/>
        <v>10.248813924518792</v>
      </c>
      <c r="L190" s="34" t="str">
        <f t="shared" si="11"/>
        <v>Deep</v>
      </c>
      <c r="M190" s="25" t="s">
        <v>364</v>
      </c>
      <c r="O190" s="33">
        <v>2671000</v>
      </c>
      <c r="P190" s="37" t="s">
        <v>32</v>
      </c>
      <c r="Q190" s="25" t="str">
        <f>VLOOKUP($O190,InfoFrom2018Spreadsheet!$A$2:$M$205,8,FALSE)</f>
        <v>Simple - Two Story</v>
      </c>
      <c r="R190" s="25" t="str">
        <f>VLOOKUP($O190,InfoFrom2018Spreadsheet!$A$2:$M$205,9,FALSE)</f>
        <v>Present</v>
      </c>
      <c r="S190" s="25">
        <f>VLOOKUP($O190,InfoFrom2018Spreadsheet!$A$2:$M$205,10,FALSE)</f>
        <v>0</v>
      </c>
      <c r="T190" s="25">
        <f>VLOOKUP($O190,InfoFrom2018Spreadsheet!$A$2:$M$205,11,FALSE)</f>
        <v>0</v>
      </c>
      <c r="U190" s="25">
        <f>VLOOKUP($O190,InfoFrom2018Spreadsheet!$A$2:$M$205,12,FALSE)</f>
        <v>0</v>
      </c>
      <c r="V190" s="25">
        <f>VLOOKUP($O190,InfoFrom2018Spreadsheet!$A$2:$M$205,13,FALSE)</f>
        <v>0</v>
      </c>
    </row>
    <row r="191" spans="1:22" ht="30" x14ac:dyDescent="0.25">
      <c r="A191" s="25">
        <v>2672500</v>
      </c>
      <c r="B191" s="46" t="s">
        <v>29</v>
      </c>
      <c r="D191" s="45">
        <v>45</v>
      </c>
      <c r="E191" s="26">
        <v>218.21</v>
      </c>
      <c r="I191" s="27">
        <f t="shared" si="8"/>
        <v>13.716000000000001</v>
      </c>
      <c r="J191" s="27">
        <f t="shared" si="9"/>
        <v>88.307404900000009</v>
      </c>
      <c r="K191" s="27">
        <f t="shared" si="10"/>
        <v>6.9969270992404686</v>
      </c>
      <c r="L191" s="34" t="str">
        <f t="shared" si="11"/>
        <v>Deep</v>
      </c>
      <c r="M191" s="25" t="s">
        <v>364</v>
      </c>
      <c r="O191" s="40">
        <v>2672500</v>
      </c>
      <c r="P191" s="41" t="s">
        <v>204</v>
      </c>
      <c r="Q191" s="25" t="str">
        <f>VLOOKUP($O191,InfoFrom2018Spreadsheet!$A$2:$M$205,8,FALSE)</f>
        <v>Simple - Two Story</v>
      </c>
      <c r="R191" s="25" t="str">
        <f>VLOOKUP($O191,InfoFrom2018Spreadsheet!$A$2:$M$205,9,FALSE)</f>
        <v>Present</v>
      </c>
      <c r="S191" s="25">
        <f>VLOOKUP($O191,InfoFrom2018Spreadsheet!$A$2:$M$205,10,FALSE)</f>
        <v>0</v>
      </c>
      <c r="T191" s="25">
        <f>VLOOKUP($O191,InfoFrom2018Spreadsheet!$A$2:$M$205,11,FALSE)</f>
        <v>0</v>
      </c>
      <c r="U191" s="25">
        <f>VLOOKUP($O191,InfoFrom2018Spreadsheet!$A$2:$M$205,12,FALSE)</f>
        <v>0</v>
      </c>
      <c r="V191" s="25">
        <f>VLOOKUP($O191,InfoFrom2018Spreadsheet!$A$2:$M$205,13,FALSE)</f>
        <v>0</v>
      </c>
    </row>
    <row r="192" spans="1:22" ht="30" x14ac:dyDescent="0.25">
      <c r="A192" s="25">
        <v>2691900</v>
      </c>
      <c r="B192" s="46" t="s">
        <v>159</v>
      </c>
      <c r="D192" s="45">
        <v>77</v>
      </c>
      <c r="E192" s="26">
        <v>95.82</v>
      </c>
      <c r="I192" s="27">
        <f t="shared" si="8"/>
        <v>23.4696</v>
      </c>
      <c r="J192" s="27">
        <f t="shared" si="9"/>
        <v>38.777395799999994</v>
      </c>
      <c r="K192" s="27">
        <f t="shared" si="10"/>
        <v>14.71101235956858</v>
      </c>
      <c r="L192" s="34" t="str">
        <f t="shared" si="11"/>
        <v>Deep</v>
      </c>
      <c r="M192" s="25" t="s">
        <v>364</v>
      </c>
      <c r="O192" s="33">
        <v>2691900</v>
      </c>
      <c r="P192" s="33" t="s">
        <v>277</v>
      </c>
      <c r="Q192" s="25" t="str">
        <f>VLOOKUP($O192,InfoFrom2018Spreadsheet!$A$2:$M$205,8,FALSE)</f>
        <v>Simple - Two Story</v>
      </c>
      <c r="R192" s="25" t="str">
        <f>VLOOKUP($O192,InfoFrom2018Spreadsheet!$A$2:$M$205,9,FALSE)</f>
        <v>Present</v>
      </c>
      <c r="S192" s="25">
        <f>VLOOKUP($O192,InfoFrom2018Spreadsheet!$A$2:$M$205,10,FALSE)</f>
        <v>0</v>
      </c>
      <c r="T192" s="25">
        <f>VLOOKUP($O192,InfoFrom2018Spreadsheet!$A$2:$M$205,11,FALSE)</f>
        <v>0</v>
      </c>
      <c r="U192" s="25">
        <f>VLOOKUP($O192,InfoFrom2018Spreadsheet!$A$2:$M$205,12,FALSE)</f>
        <v>0</v>
      </c>
      <c r="V192" s="25">
        <f>VLOOKUP($O192,InfoFrom2018Spreadsheet!$A$2:$M$205,13,FALSE)</f>
        <v>0</v>
      </c>
    </row>
    <row r="193" spans="1:22" ht="30" x14ac:dyDescent="0.25">
      <c r="A193" s="25">
        <v>2694000</v>
      </c>
      <c r="B193" s="46" t="s">
        <v>43</v>
      </c>
      <c r="D193" s="45">
        <v>102</v>
      </c>
      <c r="E193" s="26">
        <v>848.4</v>
      </c>
      <c r="I193" s="27">
        <f t="shared" si="8"/>
        <v>31.089600000000001</v>
      </c>
      <c r="J193" s="27">
        <f t="shared" si="9"/>
        <v>343.33899600000001</v>
      </c>
      <c r="K193" s="27">
        <f t="shared" si="10"/>
        <v>12.221208064370423</v>
      </c>
      <c r="L193" s="34" t="str">
        <f t="shared" si="11"/>
        <v>Deep</v>
      </c>
      <c r="M193" s="25" t="s">
        <v>364</v>
      </c>
      <c r="O193" s="33">
        <v>2694000</v>
      </c>
      <c r="P193" s="33" t="s">
        <v>291</v>
      </c>
      <c r="Q193" s="25" t="str">
        <f>VLOOKUP($O193,InfoFrom2018Spreadsheet!$A$2:$M$205,8,FALSE)</f>
        <v>Complex - Two Story</v>
      </c>
      <c r="R193" s="25" t="str">
        <f>VLOOKUP($O193,InfoFrom2018Spreadsheet!$A$2:$M$205,9,FALSE)</f>
        <v>Present</v>
      </c>
      <c r="S193" s="25">
        <f>VLOOKUP($O193,InfoFrom2018Spreadsheet!$A$2:$M$205,10,FALSE)</f>
        <v>0</v>
      </c>
      <c r="T193" s="25">
        <f>VLOOKUP($O193,InfoFrom2018Spreadsheet!$A$2:$M$205,11,FALSE)</f>
        <v>0</v>
      </c>
      <c r="U193" s="25">
        <f>VLOOKUP($O193,InfoFrom2018Spreadsheet!$A$2:$M$205,12,FALSE)</f>
        <v>0</v>
      </c>
      <c r="V193" s="25">
        <f>VLOOKUP($O193,InfoFrom2018Spreadsheet!$A$2:$M$205,13,FALSE)</f>
        <v>0</v>
      </c>
    </row>
    <row r="194" spans="1:22" x14ac:dyDescent="0.25">
      <c r="A194" s="25">
        <v>2695800</v>
      </c>
      <c r="B194" s="46" t="s">
        <v>158</v>
      </c>
      <c r="D194" s="45">
        <v>36</v>
      </c>
      <c r="E194" s="26">
        <v>371.35</v>
      </c>
      <c r="I194" s="27">
        <f t="shared" ref="I194:I205" si="12">D194*0.3048</f>
        <v>10.972800000000001</v>
      </c>
      <c r="J194" s="27">
        <f t="shared" ref="J194:J205" si="13">E194*0.40469</f>
        <v>150.2816315</v>
      </c>
      <c r="K194" s="27">
        <f t="shared" ref="K194:K204" si="14">(I194-0.1)/(LOG10(J194))</f>
        <v>4.9946118450971388</v>
      </c>
      <c r="L194" s="34" t="str">
        <f t="shared" ref="L194:L204" si="15">IF(K194&lt;3.801,"Shallow","Deep")</f>
        <v>Deep</v>
      </c>
      <c r="M194" s="25" t="s">
        <v>364</v>
      </c>
      <c r="O194" s="33">
        <v>2695800</v>
      </c>
      <c r="P194" s="33" t="s">
        <v>158</v>
      </c>
      <c r="Q194" s="25" t="str">
        <f>VLOOKUP($O194,InfoFrom2018Spreadsheet!$A$2:$M$205,8,FALSE)</f>
        <v>Complex - Two Story</v>
      </c>
      <c r="R194" s="25" t="str">
        <f>VLOOKUP($O194,InfoFrom2018Spreadsheet!$A$2:$M$205,9,FALSE)</f>
        <v>Present</v>
      </c>
      <c r="S194" s="25">
        <f>VLOOKUP($O194,InfoFrom2018Spreadsheet!$A$2:$M$205,10,FALSE)</f>
        <v>0</v>
      </c>
      <c r="T194" s="25">
        <f>VLOOKUP($O194,InfoFrom2018Spreadsheet!$A$2:$M$205,11,FALSE)</f>
        <v>0</v>
      </c>
      <c r="U194" s="25">
        <f>VLOOKUP($O194,InfoFrom2018Spreadsheet!$A$2:$M$205,12,FALSE)</f>
        <v>0</v>
      </c>
      <c r="V194" s="25">
        <f>VLOOKUP($O194,InfoFrom2018Spreadsheet!$A$2:$M$205,13,FALSE)</f>
        <v>0</v>
      </c>
    </row>
    <row r="195" spans="1:22" x14ac:dyDescent="0.25">
      <c r="A195" s="25">
        <v>2742500</v>
      </c>
      <c r="B195" s="46" t="s">
        <v>13</v>
      </c>
      <c r="D195" s="45">
        <v>55</v>
      </c>
      <c r="E195" s="26">
        <v>190.21</v>
      </c>
      <c r="I195" s="27">
        <f t="shared" si="12"/>
        <v>16.763999999999999</v>
      </c>
      <c r="J195" s="27">
        <f t="shared" si="13"/>
        <v>76.976084900000004</v>
      </c>
      <c r="K195" s="27">
        <f t="shared" si="14"/>
        <v>8.8339643221316528</v>
      </c>
      <c r="L195" s="34" t="str">
        <f t="shared" si="15"/>
        <v>Deep</v>
      </c>
      <c r="M195" s="25" t="s">
        <v>364</v>
      </c>
      <c r="O195" s="33">
        <v>2742500</v>
      </c>
      <c r="P195" s="33" t="s">
        <v>13</v>
      </c>
      <c r="Q195" s="25" t="str">
        <f>VLOOKUP($O195,InfoFrom2018Spreadsheet!$A$2:$M$205,8,FALSE)</f>
        <v>Complex - Two Story</v>
      </c>
      <c r="R195" s="25" t="str">
        <f>VLOOKUP($O195,InfoFrom2018Spreadsheet!$A$2:$M$205,9,FALSE)</f>
        <v>Present</v>
      </c>
      <c r="S195" s="25">
        <f>VLOOKUP($O195,InfoFrom2018Spreadsheet!$A$2:$M$205,10,FALSE)</f>
        <v>0</v>
      </c>
      <c r="T195" s="25">
        <f>VLOOKUP($O195,InfoFrom2018Spreadsheet!$A$2:$M$205,11,FALSE)</f>
        <v>0</v>
      </c>
      <c r="U195" s="25">
        <f>VLOOKUP($O195,InfoFrom2018Spreadsheet!$A$2:$M$205,12,FALSE)</f>
        <v>0</v>
      </c>
      <c r="V195" s="25">
        <f>VLOOKUP($O195,InfoFrom2018Spreadsheet!$A$2:$M$205,13,FALSE)</f>
        <v>0</v>
      </c>
    </row>
    <row r="196" spans="1:22" x14ac:dyDescent="0.25">
      <c r="A196" s="25">
        <v>2762200</v>
      </c>
      <c r="B196" s="46" t="s">
        <v>122</v>
      </c>
      <c r="D196" s="45">
        <v>60</v>
      </c>
      <c r="E196" s="26">
        <v>467.64</v>
      </c>
      <c r="I196" s="27">
        <f t="shared" si="12"/>
        <v>18.288</v>
      </c>
      <c r="J196" s="27">
        <f t="shared" si="13"/>
        <v>189.2492316</v>
      </c>
      <c r="K196" s="27">
        <f t="shared" si="14"/>
        <v>7.9875834102225181</v>
      </c>
      <c r="L196" s="34" t="str">
        <f t="shared" si="15"/>
        <v>Deep</v>
      </c>
      <c r="M196" s="25" t="s">
        <v>364</v>
      </c>
      <c r="O196" s="33">
        <v>2762200</v>
      </c>
      <c r="P196" s="33" t="s">
        <v>247</v>
      </c>
      <c r="Q196" s="25" t="str">
        <f>VLOOKUP($O196,InfoFrom2018Spreadsheet!$A$2:$M$205,8,FALSE)</f>
        <v>Complex - Two Story</v>
      </c>
      <c r="R196" s="25" t="str">
        <f>VLOOKUP($O196,InfoFrom2018Spreadsheet!$A$2:$M$205,9,FALSE)</f>
        <v>Present</v>
      </c>
      <c r="S196" s="25">
        <f>VLOOKUP($O196,InfoFrom2018Spreadsheet!$A$2:$M$205,10,FALSE)</f>
        <v>0</v>
      </c>
      <c r="T196" s="25">
        <f>VLOOKUP($O196,InfoFrom2018Spreadsheet!$A$2:$M$205,11,FALSE)</f>
        <v>0</v>
      </c>
      <c r="U196" s="25">
        <f>VLOOKUP($O196,InfoFrom2018Spreadsheet!$A$2:$M$205,12,FALSE)</f>
        <v>0</v>
      </c>
      <c r="V196" s="25">
        <f>VLOOKUP($O196,InfoFrom2018Spreadsheet!$A$2:$M$205,13,FALSE)</f>
        <v>0</v>
      </c>
    </row>
    <row r="197" spans="1:22" x14ac:dyDescent="0.25">
      <c r="A197" s="25">
        <v>2766900</v>
      </c>
      <c r="B197" s="46" t="s">
        <v>19</v>
      </c>
      <c r="D197" s="45">
        <v>68</v>
      </c>
      <c r="E197" s="26">
        <v>5.24</v>
      </c>
      <c r="I197" s="27">
        <f t="shared" si="12"/>
        <v>20.726400000000002</v>
      </c>
      <c r="J197" s="27">
        <f t="shared" si="13"/>
        <v>2.1205756</v>
      </c>
      <c r="K197" s="27">
        <f t="shared" si="14"/>
        <v>63.183220808058621</v>
      </c>
      <c r="L197" s="34" t="str">
        <f t="shared" si="15"/>
        <v>Deep</v>
      </c>
      <c r="M197" s="25" t="s">
        <v>364</v>
      </c>
      <c r="N197" s="25" t="s">
        <v>393</v>
      </c>
      <c r="O197" s="33">
        <v>2766900</v>
      </c>
      <c r="P197" s="33" t="s">
        <v>19</v>
      </c>
      <c r="Q197" s="25" t="str">
        <f>VLOOKUP($O197,InfoFrom2018Spreadsheet!$A$2:$M$205,8,FALSE)</f>
        <v>Simple - Two Story</v>
      </c>
      <c r="R197" s="25">
        <f>VLOOKUP($O197,InfoFrom2018Spreadsheet!$A$2:$M$205,9,FALSE)</f>
        <v>0</v>
      </c>
      <c r="S197" s="25">
        <f>VLOOKUP($O197,InfoFrom2018Spreadsheet!$A$2:$M$205,10,FALSE)</f>
        <v>0</v>
      </c>
      <c r="T197" s="25">
        <f>VLOOKUP($O197,InfoFrom2018Spreadsheet!$A$2:$M$205,11,FALSE)</f>
        <v>0</v>
      </c>
      <c r="U197" s="25" t="str">
        <f>VLOOKUP($O197,InfoFrom2018Spreadsheet!$A$2:$M$205,12,FALSE)</f>
        <v>Stocked</v>
      </c>
      <c r="V197" s="25">
        <f>VLOOKUP($O197,InfoFrom2018Spreadsheet!$A$2:$M$205,13,FALSE)</f>
        <v>0</v>
      </c>
    </row>
    <row r="198" spans="1:22" ht="60" x14ac:dyDescent="0.25">
      <c r="A198" s="25">
        <v>2770300</v>
      </c>
      <c r="B198" s="46" t="s">
        <v>20</v>
      </c>
      <c r="D198" s="45">
        <v>41</v>
      </c>
      <c r="E198" s="26">
        <v>12.2</v>
      </c>
      <c r="I198" s="27">
        <f t="shared" si="12"/>
        <v>12.4968</v>
      </c>
      <c r="J198" s="27">
        <f t="shared" si="13"/>
        <v>4.9372179999999997</v>
      </c>
      <c r="K198" s="27">
        <f t="shared" si="14"/>
        <v>17.876159109612402</v>
      </c>
      <c r="L198" s="34" t="str">
        <f t="shared" si="15"/>
        <v>Deep</v>
      </c>
      <c r="M198" s="25" t="s">
        <v>299</v>
      </c>
      <c r="N198" s="35" t="s">
        <v>388</v>
      </c>
      <c r="O198" s="33">
        <v>2770300</v>
      </c>
      <c r="P198" s="33" t="s">
        <v>212</v>
      </c>
      <c r="Q198" s="25" t="str">
        <f>VLOOKUP($O198,InfoFrom2018Spreadsheet!$A$2:$M$205,8,FALSE)</f>
        <v>Simple - Two Story</v>
      </c>
      <c r="R198" s="25">
        <f>VLOOKUP($O198,InfoFrom2018Spreadsheet!$A$2:$M$205,9,FALSE)</f>
        <v>0</v>
      </c>
      <c r="S198" s="25">
        <f>VLOOKUP($O198,InfoFrom2018Spreadsheet!$A$2:$M$205,10,FALSE)</f>
        <v>0</v>
      </c>
      <c r="T198" s="25">
        <f>VLOOKUP($O198,InfoFrom2018Spreadsheet!$A$2:$M$205,11,FALSE)</f>
        <v>0</v>
      </c>
      <c r="U198" s="25" t="str">
        <f>VLOOKUP($O198,InfoFrom2018Spreadsheet!$A$2:$M$205,12,FALSE)</f>
        <v>Stocked</v>
      </c>
      <c r="V198" s="25">
        <f>VLOOKUP($O198,InfoFrom2018Spreadsheet!$A$2:$M$205,13,FALSE)</f>
        <v>0</v>
      </c>
    </row>
    <row r="199" spans="1:22" ht="30" x14ac:dyDescent="0.25">
      <c r="A199" s="25">
        <v>2770500</v>
      </c>
      <c r="B199" s="46" t="s">
        <v>21</v>
      </c>
      <c r="D199" s="45">
        <v>64</v>
      </c>
      <c r="E199" s="26">
        <v>7.27</v>
      </c>
      <c r="I199" s="27">
        <f t="shared" si="12"/>
        <v>19.507200000000001</v>
      </c>
      <c r="J199" s="27">
        <f t="shared" si="13"/>
        <v>2.9420962999999998</v>
      </c>
      <c r="K199" s="27">
        <f t="shared" si="14"/>
        <v>41.410252721857418</v>
      </c>
      <c r="L199" s="34" t="str">
        <f t="shared" si="15"/>
        <v>Deep</v>
      </c>
      <c r="M199" s="25" t="s">
        <v>364</v>
      </c>
      <c r="N199" s="25" t="s">
        <v>393</v>
      </c>
      <c r="O199" s="33">
        <v>2770500</v>
      </c>
      <c r="P199" s="33" t="s">
        <v>259</v>
      </c>
      <c r="Q199" s="25" t="str">
        <f>VLOOKUP($O199,InfoFrom2018Spreadsheet!$A$2:$M$205,8,FALSE)</f>
        <v>Simple - Two Story</v>
      </c>
      <c r="R199" s="25">
        <f>VLOOKUP($O199,InfoFrom2018Spreadsheet!$A$2:$M$205,9,FALSE)</f>
        <v>0</v>
      </c>
      <c r="S199" s="25">
        <f>VLOOKUP($O199,InfoFrom2018Spreadsheet!$A$2:$M$205,10,FALSE)</f>
        <v>0</v>
      </c>
      <c r="T199" s="25">
        <f>VLOOKUP($O199,InfoFrom2018Spreadsheet!$A$2:$M$205,11,FALSE)</f>
        <v>0</v>
      </c>
      <c r="U199" s="25" t="str">
        <f>VLOOKUP($O199,InfoFrom2018Spreadsheet!$A$2:$M$205,12,FALSE)</f>
        <v>Stocked</v>
      </c>
      <c r="V199" s="25">
        <f>VLOOKUP($O199,InfoFrom2018Spreadsheet!$A$2:$M$205,13,FALSE)</f>
        <v>0</v>
      </c>
    </row>
    <row r="200" spans="1:22" ht="30" x14ac:dyDescent="0.25">
      <c r="A200" s="25">
        <v>2770700</v>
      </c>
      <c r="B200" s="46" t="s">
        <v>23</v>
      </c>
      <c r="D200" s="45">
        <v>77</v>
      </c>
      <c r="E200" s="26">
        <v>68.89</v>
      </c>
      <c r="I200" s="27">
        <f t="shared" si="12"/>
        <v>23.4696</v>
      </c>
      <c r="J200" s="27">
        <f t="shared" si="13"/>
        <v>27.8790941</v>
      </c>
      <c r="K200" s="27">
        <f t="shared" si="14"/>
        <v>16.169615371280081</v>
      </c>
      <c r="L200" s="34" t="str">
        <f t="shared" si="15"/>
        <v>Deep</v>
      </c>
      <c r="M200" s="25" t="s">
        <v>364</v>
      </c>
      <c r="N200" s="25" t="s">
        <v>403</v>
      </c>
      <c r="O200" s="33">
        <v>2770700</v>
      </c>
      <c r="P200" s="33" t="s">
        <v>278</v>
      </c>
      <c r="Q200" s="25" t="str">
        <f>VLOOKUP($O200,InfoFrom2018Spreadsheet!$A$2:$M$205,8,FALSE)</f>
        <v>Simple - Two Story</v>
      </c>
      <c r="R200" s="25">
        <f>VLOOKUP($O200,InfoFrom2018Spreadsheet!$A$2:$M$205,9,FALSE)</f>
        <v>0</v>
      </c>
      <c r="S200" s="25">
        <f>VLOOKUP($O200,InfoFrom2018Spreadsheet!$A$2:$M$205,10,FALSE)</f>
        <v>0</v>
      </c>
      <c r="T200" s="25">
        <f>VLOOKUP($O200,InfoFrom2018Spreadsheet!$A$2:$M$205,11,FALSE)</f>
        <v>0</v>
      </c>
      <c r="U200" s="25" t="str">
        <f>VLOOKUP($O200,InfoFrom2018Spreadsheet!$A$2:$M$205,12,FALSE)</f>
        <v>Stocked</v>
      </c>
      <c r="V200" s="25">
        <f>VLOOKUP($O200,InfoFrom2018Spreadsheet!$A$2:$M$205,13,FALSE)</f>
        <v>0</v>
      </c>
    </row>
    <row r="201" spans="1:22" x14ac:dyDescent="0.25">
      <c r="A201" s="25">
        <v>2897100</v>
      </c>
      <c r="B201" s="46" t="s">
        <v>15</v>
      </c>
      <c r="D201" s="45">
        <v>83</v>
      </c>
      <c r="E201" s="26">
        <v>322.36</v>
      </c>
      <c r="I201" s="27">
        <f t="shared" si="12"/>
        <v>25.298400000000001</v>
      </c>
      <c r="J201" s="27">
        <f t="shared" si="13"/>
        <v>130.45586840000001</v>
      </c>
      <c r="K201" s="27">
        <f t="shared" si="14"/>
        <v>11.911526041244002</v>
      </c>
      <c r="L201" s="34" t="str">
        <f t="shared" si="15"/>
        <v>Deep</v>
      </c>
      <c r="M201" s="25" t="s">
        <v>364</v>
      </c>
      <c r="O201" s="33">
        <v>2897100</v>
      </c>
      <c r="P201" s="33" t="s">
        <v>15</v>
      </c>
      <c r="Q201" s="25" t="str">
        <f>VLOOKUP($O201,InfoFrom2018Spreadsheet!$A$2:$M$205,8,FALSE)</f>
        <v>Complex - Two Story</v>
      </c>
      <c r="R201" s="25" t="str">
        <f>VLOOKUP($O201,InfoFrom2018Spreadsheet!$A$2:$M$205,9,FALSE)</f>
        <v>Historic</v>
      </c>
      <c r="S201" s="25">
        <f>VLOOKUP($O201,InfoFrom2018Spreadsheet!$A$2:$M$205,10,FALSE)</f>
        <v>0</v>
      </c>
      <c r="T201" s="25">
        <f>VLOOKUP($O201,InfoFrom2018Spreadsheet!$A$2:$M$205,11,FALSE)</f>
        <v>0</v>
      </c>
      <c r="U201" s="25">
        <f>VLOOKUP($O201,InfoFrom2018Spreadsheet!$A$2:$M$205,12,FALSE)</f>
        <v>0</v>
      </c>
      <c r="V201" s="25" t="str">
        <f>VLOOKUP($O201,InfoFrom2018Spreadsheet!$A$2:$M$205,13,FALSE)</f>
        <v>Present</v>
      </c>
    </row>
    <row r="202" spans="1:22" ht="30" x14ac:dyDescent="0.25">
      <c r="A202" s="25">
        <v>2899200</v>
      </c>
      <c r="B202" s="46" t="s">
        <v>14</v>
      </c>
      <c r="D202" s="45">
        <v>105</v>
      </c>
      <c r="E202" s="26">
        <v>96.27</v>
      </c>
      <c r="I202" s="27">
        <f t="shared" si="12"/>
        <v>32.004000000000005</v>
      </c>
      <c r="J202" s="27">
        <f t="shared" si="13"/>
        <v>38.959506300000001</v>
      </c>
      <c r="K202" s="27">
        <f t="shared" si="14"/>
        <v>20.057670268165566</v>
      </c>
      <c r="L202" s="34" t="str">
        <f t="shared" si="15"/>
        <v>Deep</v>
      </c>
      <c r="M202" s="25" t="s">
        <v>364</v>
      </c>
      <c r="O202" s="33">
        <v>2899200</v>
      </c>
      <c r="P202" s="33" t="s">
        <v>293</v>
      </c>
      <c r="Q202" s="25" t="str">
        <f>VLOOKUP($O202,InfoFrom2018Spreadsheet!$A$2:$M$205,8,FALSE)</f>
        <v>Complex - Two Story</v>
      </c>
      <c r="R202" s="25" t="str">
        <f>VLOOKUP($O202,InfoFrom2018Spreadsheet!$A$2:$M$205,9,FALSE)</f>
        <v>Present</v>
      </c>
      <c r="S202" s="25">
        <f>VLOOKUP($O202,InfoFrom2018Spreadsheet!$A$2:$M$205,10,FALSE)</f>
        <v>0</v>
      </c>
      <c r="T202" s="25">
        <f>VLOOKUP($O202,InfoFrom2018Spreadsheet!$A$2:$M$205,11,FALSE)</f>
        <v>0</v>
      </c>
      <c r="U202" s="25">
        <f>VLOOKUP($O202,InfoFrom2018Spreadsheet!$A$2:$M$205,12,FALSE)</f>
        <v>0</v>
      </c>
      <c r="V202" s="25">
        <f>VLOOKUP($O202,InfoFrom2018Spreadsheet!$A$2:$M$205,13,FALSE)</f>
        <v>0</v>
      </c>
    </row>
    <row r="203" spans="1:22" x14ac:dyDescent="0.25">
      <c r="A203" s="25">
        <v>2900200</v>
      </c>
      <c r="B203" s="46" t="s">
        <v>22</v>
      </c>
      <c r="D203" s="45">
        <v>95</v>
      </c>
      <c r="E203" s="26">
        <v>1249.9000000000001</v>
      </c>
      <c r="I203" s="27">
        <f t="shared" si="12"/>
        <v>28.956000000000003</v>
      </c>
      <c r="J203" s="27">
        <f t="shared" si="13"/>
        <v>505.82203100000004</v>
      </c>
      <c r="K203" s="27">
        <f t="shared" si="14"/>
        <v>10.671606548312079</v>
      </c>
      <c r="L203" s="34" t="str">
        <f t="shared" si="15"/>
        <v>Deep</v>
      </c>
      <c r="M203" s="25" t="s">
        <v>364</v>
      </c>
      <c r="O203" s="33">
        <v>2900200</v>
      </c>
      <c r="P203" s="33" t="s">
        <v>287</v>
      </c>
      <c r="Q203" s="25" t="str">
        <f>VLOOKUP($O203,InfoFrom2018Spreadsheet!$A$2:$M$205,8,FALSE)</f>
        <v>Complex - Two Story</v>
      </c>
      <c r="R203" s="25" t="str">
        <f>VLOOKUP($O203,InfoFrom2018Spreadsheet!$A$2:$M$205,9,FALSE)</f>
        <v>Present</v>
      </c>
      <c r="S203" s="25">
        <f>VLOOKUP($O203,InfoFrom2018Spreadsheet!$A$2:$M$205,10,FALSE)</f>
        <v>0</v>
      </c>
      <c r="T203" s="25">
        <f>VLOOKUP($O203,InfoFrom2018Spreadsheet!$A$2:$M$205,11,FALSE)</f>
        <v>0</v>
      </c>
      <c r="U203" s="25">
        <f>VLOOKUP($O203,InfoFrom2018Spreadsheet!$A$2:$M$205,12,FALSE)</f>
        <v>0</v>
      </c>
      <c r="V203" s="25">
        <f>VLOOKUP($O203,InfoFrom2018Spreadsheet!$A$2:$M$205,13,FALSE)</f>
        <v>0</v>
      </c>
    </row>
    <row r="204" spans="1:22" ht="45" x14ac:dyDescent="0.25">
      <c r="A204" s="25">
        <v>2909000</v>
      </c>
      <c r="B204" s="46" t="s">
        <v>60</v>
      </c>
      <c r="D204" s="45">
        <v>39</v>
      </c>
      <c r="E204" s="26">
        <v>64.7</v>
      </c>
      <c r="I204" s="27">
        <f t="shared" si="12"/>
        <v>11.8872</v>
      </c>
      <c r="J204" s="27">
        <f t="shared" si="13"/>
        <v>26.183443</v>
      </c>
      <c r="K204" s="27">
        <f t="shared" si="14"/>
        <v>8.3123960599423246</v>
      </c>
      <c r="L204" s="34" t="str">
        <f t="shared" si="15"/>
        <v>Deep</v>
      </c>
      <c r="M204" s="25" t="s">
        <v>299</v>
      </c>
      <c r="N204" s="35" t="s">
        <v>387</v>
      </c>
      <c r="O204" s="33">
        <v>2909000</v>
      </c>
      <c r="P204" s="33" t="s">
        <v>207</v>
      </c>
      <c r="Q204" s="25" t="str">
        <f>VLOOKUP($O204,InfoFrom2018Spreadsheet!$A$2:$M$205,8,FALSE)</f>
        <v>Simple - Two Story</v>
      </c>
      <c r="R204" s="25">
        <f>VLOOKUP($O204,InfoFrom2018Spreadsheet!$A$2:$M$205,9,FALSE)</f>
        <v>0</v>
      </c>
      <c r="S204" s="25">
        <f>VLOOKUP($O204,InfoFrom2018Spreadsheet!$A$2:$M$205,10,FALSE)</f>
        <v>0</v>
      </c>
      <c r="T204" s="25">
        <f>VLOOKUP($O204,InfoFrom2018Spreadsheet!$A$2:$M$205,11,FALSE)</f>
        <v>0</v>
      </c>
      <c r="U204" s="25" t="str">
        <f>VLOOKUP($O204,InfoFrom2018Spreadsheet!$A$2:$M$205,12,FALSE)</f>
        <v>Stocked</v>
      </c>
      <c r="V204" s="25">
        <f>VLOOKUP($O204,InfoFrom2018Spreadsheet!$A$2:$M$205,13,FALSE)</f>
        <v>0</v>
      </c>
    </row>
    <row r="205" spans="1:22" ht="60" x14ac:dyDescent="0.25">
      <c r="A205" s="32">
        <v>5514756</v>
      </c>
      <c r="B205" s="43" t="s">
        <v>189</v>
      </c>
      <c r="C205" s="44" t="s">
        <v>350</v>
      </c>
      <c r="E205" s="26">
        <v>32.18</v>
      </c>
      <c r="F205" s="35"/>
      <c r="G205" s="35"/>
      <c r="H205" s="35"/>
      <c r="I205" s="27">
        <f t="shared" si="12"/>
        <v>0</v>
      </c>
      <c r="J205" s="27">
        <f t="shared" si="13"/>
        <v>13.0229242</v>
      </c>
      <c r="K205" s="35"/>
      <c r="M205" s="32" t="s">
        <v>414</v>
      </c>
      <c r="N205" s="32" t="s">
        <v>407</v>
      </c>
      <c r="O205" s="33">
        <v>5514756</v>
      </c>
      <c r="P205" s="37" t="s">
        <v>296</v>
      </c>
      <c r="Q205" s="25" t="str">
        <f>VLOOKUP($O205,InfoFrom2018Spreadsheet!$A$2:$M$205,8,FALSE)</f>
        <v>Simple - Two Story</v>
      </c>
      <c r="R205" s="32" t="str">
        <f>VLOOKUP($O205,InfoFrom2018Spreadsheet!$A$2:$M$205,9,FALSE)</f>
        <v>Present</v>
      </c>
      <c r="S205" s="25">
        <f>VLOOKUP($O205,InfoFrom2018Spreadsheet!$A$2:$M$205,10,FALSE)</f>
        <v>0</v>
      </c>
      <c r="T205" s="25">
        <f>VLOOKUP($O205,InfoFrom2018Spreadsheet!$A$2:$M$205,11,FALSE)</f>
        <v>0</v>
      </c>
      <c r="U205" s="25">
        <f>VLOOKUP($O205,InfoFrom2018Spreadsheet!$A$2:$M$205,12,FALSE)</f>
        <v>0</v>
      </c>
      <c r="V205" s="25">
        <f>VLOOKUP($O205,InfoFrom2018Spreadsheet!$A$2:$M$205,13,FALSE)</f>
        <v>0</v>
      </c>
    </row>
  </sheetData>
  <autoFilter ref="A1:V206" xr:uid="{447FC07F-49B2-4231-BDC3-060C55E070AE}">
    <sortState xmlns:xlrd2="http://schemas.microsoft.com/office/spreadsheetml/2017/richdata2" ref="A2:V205">
      <sortCondition ref="A1:A206"/>
    </sortState>
  </autoFilter>
  <sortState xmlns:xlrd2="http://schemas.microsoft.com/office/spreadsheetml/2017/richdata2" ref="A2:V205">
    <sortCondition descending="1" ref="L2:L205"/>
    <sortCondition ref="G2:G205"/>
  </sortState>
  <conditionalFormatting sqref="E2:E205">
    <cfRule type="cellIs" dxfId="3" priority="7" operator="lessThan">
      <formula>10</formula>
    </cfRule>
  </conditionalFormatting>
  <conditionalFormatting sqref="K1:L1048576">
    <cfRule type="cellIs" dxfId="2" priority="4" operator="lessThan">
      <formula>3.8</formula>
    </cfRule>
    <cfRule type="cellIs" dxfId="1" priority="5" operator="equal">
      <formula>"""Shallow"""</formula>
    </cfRule>
    <cfRule type="containsBlanks" priority="1" stopIfTrue="1">
      <formula>LEN(TRIM(K1))=0</formula>
    </cfRule>
  </conditionalFormatting>
  <conditionalFormatting sqref="F1:H1048576">
    <cfRule type="cellIs" dxfId="0" priority="3" operator="lessThan">
      <formula>14</formula>
    </cfRule>
    <cfRule type="containsBlanks" priority="2" stopIfTrue="1">
      <formula>LEN(TRIM(F1))=0</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ACFF-3828-4006-8D4D-48CC50D87541}">
  <dimension ref="A1:M205"/>
  <sheetViews>
    <sheetView topLeftCell="A45" workbookViewId="0">
      <selection activeCell="C57" sqref="C57"/>
    </sheetView>
  </sheetViews>
  <sheetFormatPr defaultRowHeight="15" x14ac:dyDescent="0.25"/>
  <cols>
    <col min="1" max="1" width="9.140625" style="4"/>
    <col min="2" max="2" width="30.85546875" style="4" customWidth="1"/>
    <col min="3" max="3" width="13.85546875" style="4" customWidth="1"/>
    <col min="4" max="4" width="11.140625" style="4" customWidth="1"/>
    <col min="5" max="5" width="13.85546875" style="4" customWidth="1"/>
    <col min="6" max="7" width="9.140625" style="3"/>
    <col min="8" max="8" width="20.5703125" style="19" customWidth="1"/>
    <col min="9" max="9" width="16.28515625" style="19" customWidth="1"/>
    <col min="10" max="10" width="16.140625" style="19" customWidth="1"/>
    <col min="11" max="11" width="15.85546875" style="19" customWidth="1"/>
    <col min="12" max="13" width="15.7109375" style="19" customWidth="1"/>
  </cols>
  <sheetData>
    <row r="1" spans="1:13" ht="15.75" thickBot="1" x14ac:dyDescent="0.3">
      <c r="A1" s="9" t="s">
        <v>0</v>
      </c>
      <c r="B1" s="9" t="s">
        <v>301</v>
      </c>
      <c r="C1" s="9" t="s">
        <v>302</v>
      </c>
      <c r="D1" s="9" t="s">
        <v>303</v>
      </c>
      <c r="E1" s="9" t="s">
        <v>304</v>
      </c>
      <c r="F1" s="9" t="s">
        <v>305</v>
      </c>
      <c r="G1" s="9" t="s">
        <v>306</v>
      </c>
      <c r="H1" s="10" t="s">
        <v>307</v>
      </c>
      <c r="I1" s="10" t="s">
        <v>308</v>
      </c>
      <c r="J1" s="10" t="s">
        <v>309</v>
      </c>
      <c r="K1" s="10" t="s">
        <v>310</v>
      </c>
      <c r="L1" s="10" t="s">
        <v>311</v>
      </c>
      <c r="M1" s="10" t="s">
        <v>312</v>
      </c>
    </row>
    <row r="2" spans="1:13" ht="15.75" thickTop="1" x14ac:dyDescent="0.25">
      <c r="A2" s="1">
        <v>104000</v>
      </c>
      <c r="B2" s="11" t="s">
        <v>281</v>
      </c>
      <c r="C2" s="12" t="s">
        <v>313</v>
      </c>
      <c r="D2" s="13">
        <v>213</v>
      </c>
      <c r="E2" s="14">
        <v>79</v>
      </c>
      <c r="F2" s="13">
        <v>43.74315</v>
      </c>
      <c r="G2" s="14">
        <v>-89.647180000000006</v>
      </c>
      <c r="H2" s="15" t="s">
        <v>314</v>
      </c>
      <c r="I2" s="15" t="s">
        <v>315</v>
      </c>
      <c r="J2" s="16"/>
      <c r="K2" s="16"/>
      <c r="L2" s="16"/>
      <c r="M2" s="16"/>
    </row>
    <row r="3" spans="1:13" x14ac:dyDescent="0.25">
      <c r="A3" s="2">
        <v>2105100</v>
      </c>
      <c r="B3" s="17" t="s">
        <v>8</v>
      </c>
      <c r="C3" s="17" t="s">
        <v>316</v>
      </c>
      <c r="D3" s="2">
        <v>1358</v>
      </c>
      <c r="E3" s="2">
        <v>87</v>
      </c>
      <c r="F3" s="2">
        <v>45.6303391</v>
      </c>
      <c r="G3" s="2">
        <v>-91.822094199999995</v>
      </c>
      <c r="H3" s="18" t="s">
        <v>314</v>
      </c>
      <c r="I3" s="18" t="s">
        <v>317</v>
      </c>
      <c r="J3" s="18"/>
      <c r="K3" s="18"/>
      <c r="L3" s="18"/>
      <c r="M3" s="18"/>
    </row>
    <row r="4" spans="1:13" x14ac:dyDescent="0.25">
      <c r="A4" s="3">
        <v>2081200</v>
      </c>
      <c r="B4" s="3" t="s">
        <v>9</v>
      </c>
      <c r="C4" s="3" t="s">
        <v>316</v>
      </c>
      <c r="D4" s="3">
        <v>1112</v>
      </c>
      <c r="E4" s="3">
        <v>106</v>
      </c>
      <c r="F4" s="3">
        <v>45.551175000000001</v>
      </c>
      <c r="G4" s="3">
        <v>-92.032233000000005</v>
      </c>
      <c r="H4" s="7" t="s">
        <v>314</v>
      </c>
      <c r="I4" s="7" t="s">
        <v>317</v>
      </c>
      <c r="J4" s="7"/>
      <c r="K4" s="7"/>
      <c r="L4" s="7"/>
      <c r="M4" s="7"/>
    </row>
    <row r="5" spans="1:13" x14ac:dyDescent="0.25">
      <c r="A5" s="3">
        <v>1861600</v>
      </c>
      <c r="B5" s="3" t="s">
        <v>10</v>
      </c>
      <c r="C5" s="3" t="s">
        <v>316</v>
      </c>
      <c r="D5" s="3">
        <v>22</v>
      </c>
      <c r="E5" s="3">
        <v>56</v>
      </c>
      <c r="F5" s="3">
        <v>45.572776599999997</v>
      </c>
      <c r="G5" s="3">
        <v>-91.997977500000005</v>
      </c>
      <c r="H5" s="7" t="s">
        <v>318</v>
      </c>
      <c r="I5" s="7"/>
      <c r="J5" s="7"/>
      <c r="K5" s="7"/>
      <c r="L5" s="7" t="s">
        <v>319</v>
      </c>
      <c r="M5" s="7"/>
    </row>
    <row r="6" spans="1:13" x14ac:dyDescent="0.25">
      <c r="A6" s="3">
        <v>1881100</v>
      </c>
      <c r="B6" s="3" t="s">
        <v>11</v>
      </c>
      <c r="C6" s="3" t="s">
        <v>316</v>
      </c>
      <c r="D6" s="3">
        <v>337</v>
      </c>
      <c r="E6" s="3">
        <v>91</v>
      </c>
      <c r="F6" s="3">
        <v>45.5837875</v>
      </c>
      <c r="G6" s="3">
        <v>-91.921208100000001</v>
      </c>
      <c r="H6" s="7" t="s">
        <v>314</v>
      </c>
      <c r="I6" s="7" t="s">
        <v>317</v>
      </c>
      <c r="J6" s="7"/>
      <c r="K6" s="7"/>
      <c r="L6" s="7"/>
      <c r="M6" s="7"/>
    </row>
    <row r="7" spans="1:13" x14ac:dyDescent="0.25">
      <c r="A7" s="3">
        <v>2734000</v>
      </c>
      <c r="B7" s="3" t="s">
        <v>12</v>
      </c>
      <c r="C7" s="3" t="s">
        <v>320</v>
      </c>
      <c r="D7" s="3">
        <v>176</v>
      </c>
      <c r="E7" s="3">
        <v>80</v>
      </c>
      <c r="F7" s="3">
        <v>46.278193199999997</v>
      </c>
      <c r="G7" s="3">
        <v>-91.0363945</v>
      </c>
      <c r="H7" s="7" t="s">
        <v>314</v>
      </c>
      <c r="I7" s="7" t="s">
        <v>317</v>
      </c>
      <c r="J7" s="7"/>
      <c r="K7" s="7"/>
      <c r="L7" s="7"/>
      <c r="M7" s="7"/>
    </row>
    <row r="8" spans="1:13" x14ac:dyDescent="0.25">
      <c r="A8" s="3">
        <v>2742500</v>
      </c>
      <c r="B8" s="3" t="s">
        <v>13</v>
      </c>
      <c r="C8" s="3" t="s">
        <v>320</v>
      </c>
      <c r="D8" s="3">
        <v>191</v>
      </c>
      <c r="E8" s="3">
        <v>55</v>
      </c>
      <c r="F8" s="3">
        <v>46.317592500000003</v>
      </c>
      <c r="G8" s="3">
        <v>-91.507186899999994</v>
      </c>
      <c r="H8" s="7" t="s">
        <v>314</v>
      </c>
      <c r="I8" s="7" t="s">
        <v>317</v>
      </c>
      <c r="J8" s="7"/>
      <c r="K8" s="7"/>
      <c r="L8" s="7"/>
      <c r="M8" s="7"/>
    </row>
    <row r="9" spans="1:13" x14ac:dyDescent="0.25">
      <c r="A9" s="3">
        <v>2899200</v>
      </c>
      <c r="B9" s="3" t="s">
        <v>293</v>
      </c>
      <c r="C9" s="3" t="s">
        <v>320</v>
      </c>
      <c r="D9" s="3">
        <v>95</v>
      </c>
      <c r="E9" s="3">
        <v>105</v>
      </c>
      <c r="F9" s="3">
        <v>46.362851200000001</v>
      </c>
      <c r="G9" s="3">
        <v>-91.251635899999997</v>
      </c>
      <c r="H9" s="7" t="s">
        <v>314</v>
      </c>
      <c r="I9" s="7" t="s">
        <v>317</v>
      </c>
      <c r="J9" s="7"/>
      <c r="K9" s="7"/>
      <c r="L9" s="7"/>
      <c r="M9" s="7"/>
    </row>
    <row r="10" spans="1:13" x14ac:dyDescent="0.25">
      <c r="A10" s="3">
        <v>2897100</v>
      </c>
      <c r="B10" s="3" t="s">
        <v>15</v>
      </c>
      <c r="C10" s="3" t="s">
        <v>320</v>
      </c>
      <c r="D10" s="3">
        <v>341</v>
      </c>
      <c r="E10" s="3">
        <v>83</v>
      </c>
      <c r="F10" s="3">
        <v>46.262661700000002</v>
      </c>
      <c r="G10" s="3">
        <v>-91.145308600000007</v>
      </c>
      <c r="H10" s="7" t="s">
        <v>314</v>
      </c>
      <c r="I10" s="7" t="s">
        <v>315</v>
      </c>
      <c r="J10" s="7"/>
      <c r="K10" s="7"/>
      <c r="L10" s="7"/>
      <c r="M10" s="7" t="s">
        <v>317</v>
      </c>
    </row>
    <row r="11" spans="1:13" x14ac:dyDescent="0.25">
      <c r="A11" s="3">
        <v>2741600</v>
      </c>
      <c r="B11" s="3" t="s">
        <v>211</v>
      </c>
      <c r="C11" s="3" t="s">
        <v>320</v>
      </c>
      <c r="D11" s="3">
        <v>802</v>
      </c>
      <c r="E11" s="3">
        <v>41</v>
      </c>
      <c r="F11" s="3">
        <v>46.2732375</v>
      </c>
      <c r="G11" s="3">
        <v>-91.551074799999995</v>
      </c>
      <c r="H11" s="7" t="s">
        <v>314</v>
      </c>
      <c r="I11" s="7" t="s">
        <v>317</v>
      </c>
      <c r="J11" s="7"/>
      <c r="K11" s="7"/>
      <c r="L11" s="7"/>
      <c r="M11" s="7"/>
    </row>
    <row r="12" spans="1:13" x14ac:dyDescent="0.25">
      <c r="A12" s="3">
        <v>2742100</v>
      </c>
      <c r="B12" s="3" t="s">
        <v>264</v>
      </c>
      <c r="C12" s="3" t="s">
        <v>320</v>
      </c>
      <c r="D12" s="3">
        <v>902</v>
      </c>
      <c r="E12" s="3">
        <v>66</v>
      </c>
      <c r="F12" s="3">
        <v>46.295534699999997</v>
      </c>
      <c r="G12" s="3">
        <v>-91.521405700000003</v>
      </c>
      <c r="H12" s="7" t="s">
        <v>314</v>
      </c>
      <c r="I12" s="7" t="s">
        <v>317</v>
      </c>
      <c r="J12" s="7"/>
      <c r="K12" s="7"/>
      <c r="L12" s="7"/>
      <c r="M12" s="7"/>
    </row>
    <row r="13" spans="1:13" x14ac:dyDescent="0.25">
      <c r="A13" s="3">
        <v>2742700</v>
      </c>
      <c r="B13" s="3" t="s">
        <v>285</v>
      </c>
      <c r="C13" s="3" t="s">
        <v>320</v>
      </c>
      <c r="D13" s="3">
        <v>996</v>
      </c>
      <c r="E13" s="3">
        <v>92</v>
      </c>
      <c r="F13" s="3">
        <v>46.3095432</v>
      </c>
      <c r="G13" s="3">
        <v>-91.478940300000005</v>
      </c>
      <c r="H13" s="7" t="s">
        <v>314</v>
      </c>
      <c r="I13" s="7" t="s">
        <v>317</v>
      </c>
      <c r="J13" s="7"/>
      <c r="K13" s="7"/>
      <c r="L13" s="7"/>
      <c r="M13" s="7"/>
    </row>
    <row r="14" spans="1:13" x14ac:dyDescent="0.25">
      <c r="A14" s="3">
        <v>2766900</v>
      </c>
      <c r="B14" s="3" t="s">
        <v>19</v>
      </c>
      <c r="C14" s="3" t="s">
        <v>320</v>
      </c>
      <c r="D14" s="3">
        <v>6</v>
      </c>
      <c r="E14" s="3">
        <v>68</v>
      </c>
      <c r="F14" s="3">
        <v>46.396526299999998</v>
      </c>
      <c r="G14" s="3">
        <v>-91.218585300000001</v>
      </c>
      <c r="H14" s="7" t="s">
        <v>318</v>
      </c>
      <c r="I14" s="7"/>
      <c r="J14" s="7"/>
      <c r="K14" s="7"/>
      <c r="L14" s="7" t="s">
        <v>319</v>
      </c>
      <c r="M14" s="7"/>
    </row>
    <row r="15" spans="1:13" x14ac:dyDescent="0.25">
      <c r="A15" s="3">
        <v>2770300</v>
      </c>
      <c r="B15" s="3" t="s">
        <v>212</v>
      </c>
      <c r="C15" s="3" t="s">
        <v>320</v>
      </c>
      <c r="D15" s="3">
        <v>10</v>
      </c>
      <c r="E15" s="3">
        <v>41</v>
      </c>
      <c r="F15" s="3">
        <v>46.386125999999997</v>
      </c>
      <c r="G15" s="3">
        <v>-91.208670100000006</v>
      </c>
      <c r="H15" s="7" t="s">
        <v>318</v>
      </c>
      <c r="I15" s="7"/>
      <c r="J15" s="7"/>
      <c r="K15" s="7"/>
      <c r="L15" s="7" t="s">
        <v>319</v>
      </c>
      <c r="M15" s="7"/>
    </row>
    <row r="16" spans="1:13" x14ac:dyDescent="0.25">
      <c r="A16" s="3">
        <v>2770500</v>
      </c>
      <c r="B16" s="3" t="s">
        <v>259</v>
      </c>
      <c r="C16" s="3" t="s">
        <v>320</v>
      </c>
      <c r="D16" s="3">
        <v>8</v>
      </c>
      <c r="E16" s="3">
        <v>64</v>
      </c>
      <c r="F16" s="3">
        <v>46.368010599999998</v>
      </c>
      <c r="G16" s="3">
        <v>-91.246353200000001</v>
      </c>
      <c r="H16" s="7" t="s">
        <v>318</v>
      </c>
      <c r="I16" s="7"/>
      <c r="J16" s="7"/>
      <c r="K16" s="7"/>
      <c r="L16" s="7" t="s">
        <v>319</v>
      </c>
      <c r="M16" s="7"/>
    </row>
    <row r="17" spans="1:13" x14ac:dyDescent="0.25">
      <c r="A17" s="3">
        <v>2900200</v>
      </c>
      <c r="B17" s="3" t="s">
        <v>287</v>
      </c>
      <c r="C17" s="3" t="s">
        <v>320</v>
      </c>
      <c r="D17" s="3">
        <v>1323</v>
      </c>
      <c r="E17" s="3">
        <v>95</v>
      </c>
      <c r="F17" s="3">
        <v>46.282991000000003</v>
      </c>
      <c r="G17" s="3">
        <v>-91.227094899999997</v>
      </c>
      <c r="H17" s="7" t="s">
        <v>314</v>
      </c>
      <c r="I17" s="7" t="s">
        <v>317</v>
      </c>
      <c r="J17" s="7"/>
      <c r="K17" s="7"/>
      <c r="L17" s="7"/>
      <c r="M17" s="7"/>
    </row>
    <row r="18" spans="1:13" x14ac:dyDescent="0.25">
      <c r="A18" s="3">
        <v>2770700</v>
      </c>
      <c r="B18" s="3" t="s">
        <v>278</v>
      </c>
      <c r="C18" s="3" t="s">
        <v>320</v>
      </c>
      <c r="D18" s="3">
        <v>70</v>
      </c>
      <c r="E18" s="3">
        <v>77</v>
      </c>
      <c r="F18" s="3">
        <v>46.403374599999999</v>
      </c>
      <c r="G18" s="3">
        <v>-91.265706100000003</v>
      </c>
      <c r="H18" s="7" t="s">
        <v>318</v>
      </c>
      <c r="I18" s="7"/>
      <c r="J18" s="7"/>
      <c r="K18" s="7"/>
      <c r="L18" s="7" t="s">
        <v>319</v>
      </c>
      <c r="M18" s="7"/>
    </row>
    <row r="19" spans="1:13" x14ac:dyDescent="0.25">
      <c r="A19" s="3">
        <v>2450100</v>
      </c>
      <c r="B19" s="3" t="s">
        <v>208</v>
      </c>
      <c r="C19" s="3" t="s">
        <v>321</v>
      </c>
      <c r="D19" s="3">
        <v>16</v>
      </c>
      <c r="E19" s="3">
        <v>40</v>
      </c>
      <c r="F19" s="3">
        <v>45.927705000000003</v>
      </c>
      <c r="G19" s="3">
        <v>-92.255692699999997</v>
      </c>
      <c r="H19" s="7" t="s">
        <v>318</v>
      </c>
      <c r="I19" s="7"/>
      <c r="J19" s="7"/>
      <c r="K19" s="7"/>
      <c r="L19" s="7" t="s">
        <v>319</v>
      </c>
      <c r="M19" s="7"/>
    </row>
    <row r="20" spans="1:13" x14ac:dyDescent="0.25">
      <c r="A20" s="3">
        <v>2678300</v>
      </c>
      <c r="B20" s="4" t="s">
        <v>25</v>
      </c>
      <c r="C20" s="4" t="s">
        <v>321</v>
      </c>
      <c r="D20" s="3">
        <v>297</v>
      </c>
      <c r="E20" s="3">
        <v>41</v>
      </c>
      <c r="F20" s="3">
        <v>45.888013999999998</v>
      </c>
      <c r="G20" s="3">
        <v>-92.091359999999995</v>
      </c>
      <c r="H20" s="7" t="s">
        <v>318</v>
      </c>
      <c r="I20" s="7" t="s">
        <v>317</v>
      </c>
      <c r="J20" s="7"/>
      <c r="K20" s="7"/>
      <c r="L20" s="7"/>
      <c r="M20" s="7"/>
    </row>
    <row r="21" spans="1:13" x14ac:dyDescent="0.25">
      <c r="A21" s="3">
        <v>2654500</v>
      </c>
      <c r="B21" s="3" t="s">
        <v>26</v>
      </c>
      <c r="C21" s="3" t="s">
        <v>321</v>
      </c>
      <c r="D21" s="3">
        <v>359</v>
      </c>
      <c r="E21" s="3">
        <v>29</v>
      </c>
      <c r="F21" s="3">
        <v>45.9273028</v>
      </c>
      <c r="G21" s="3">
        <v>-92.518410700000004</v>
      </c>
      <c r="H21" s="7" t="s">
        <v>314</v>
      </c>
      <c r="I21" s="7" t="s">
        <v>322</v>
      </c>
      <c r="J21" s="7"/>
      <c r="K21" s="7"/>
      <c r="L21" s="7"/>
      <c r="M21" s="7"/>
    </row>
    <row r="22" spans="1:13" x14ac:dyDescent="0.25">
      <c r="A22" s="3">
        <v>2674500</v>
      </c>
      <c r="B22" s="3" t="s">
        <v>27</v>
      </c>
      <c r="C22" s="3" t="s">
        <v>321</v>
      </c>
      <c r="D22" s="3">
        <v>256</v>
      </c>
      <c r="E22" s="3">
        <v>10</v>
      </c>
      <c r="F22" s="3">
        <v>45.948768000000001</v>
      </c>
      <c r="G22" s="3">
        <v>-92.403761099999997</v>
      </c>
      <c r="H22" s="7" t="s">
        <v>314</v>
      </c>
      <c r="I22" s="7" t="s">
        <v>322</v>
      </c>
      <c r="J22" s="7"/>
      <c r="K22" s="7"/>
      <c r="L22" s="7"/>
      <c r="M22" s="7"/>
    </row>
    <row r="23" spans="1:13" x14ac:dyDescent="0.25">
      <c r="A23" s="3">
        <v>2651800</v>
      </c>
      <c r="B23" s="3" t="s">
        <v>28</v>
      </c>
      <c r="C23" s="3" t="s">
        <v>321</v>
      </c>
      <c r="D23" s="3">
        <v>243</v>
      </c>
      <c r="E23" s="3">
        <v>63</v>
      </c>
      <c r="F23" s="3">
        <v>45.756414399999997</v>
      </c>
      <c r="G23" s="3">
        <v>-92.471910199999996</v>
      </c>
      <c r="H23" s="7" t="s">
        <v>314</v>
      </c>
      <c r="I23" s="7" t="s">
        <v>317</v>
      </c>
      <c r="J23" s="7"/>
      <c r="K23" s="7"/>
      <c r="L23" s="7"/>
      <c r="M23" s="7"/>
    </row>
    <row r="24" spans="1:13" x14ac:dyDescent="0.25">
      <c r="A24" s="3">
        <v>2672500</v>
      </c>
      <c r="B24" s="4" t="s">
        <v>204</v>
      </c>
      <c r="C24" s="4" t="s">
        <v>321</v>
      </c>
      <c r="D24" s="3">
        <v>230</v>
      </c>
      <c r="E24" s="3">
        <v>35</v>
      </c>
      <c r="F24" s="3">
        <v>46.007787</v>
      </c>
      <c r="G24" s="3">
        <v>-92.217197999999996</v>
      </c>
      <c r="H24" s="7" t="s">
        <v>318</v>
      </c>
      <c r="I24" s="7" t="s">
        <v>317</v>
      </c>
      <c r="J24" s="7"/>
      <c r="K24" s="7"/>
      <c r="L24" s="7"/>
      <c r="M24" s="7"/>
    </row>
    <row r="25" spans="1:13" x14ac:dyDescent="0.25">
      <c r="A25" s="3">
        <v>2476000</v>
      </c>
      <c r="B25" s="3" t="s">
        <v>30</v>
      </c>
      <c r="C25" s="3" t="s">
        <v>321</v>
      </c>
      <c r="D25" s="3">
        <v>128</v>
      </c>
      <c r="E25" s="3">
        <v>55</v>
      </c>
      <c r="F25" s="3">
        <v>45.989438499999999</v>
      </c>
      <c r="G25" s="3">
        <v>-92.160626399999998</v>
      </c>
      <c r="H25" s="7" t="s">
        <v>318</v>
      </c>
      <c r="I25" s="7" t="s">
        <v>317</v>
      </c>
      <c r="J25" s="7"/>
      <c r="K25" s="7"/>
      <c r="L25" s="7"/>
      <c r="M25" s="7"/>
    </row>
    <row r="26" spans="1:13" x14ac:dyDescent="0.25">
      <c r="A26" s="3">
        <v>2674800</v>
      </c>
      <c r="B26" s="3" t="s">
        <v>31</v>
      </c>
      <c r="C26" s="3" t="s">
        <v>321</v>
      </c>
      <c r="D26" s="3">
        <v>348</v>
      </c>
      <c r="E26" s="3">
        <v>21</v>
      </c>
      <c r="F26" s="3">
        <v>45.9292224</v>
      </c>
      <c r="G26" s="3">
        <v>-92.430777300000003</v>
      </c>
      <c r="H26" s="7" t="s">
        <v>314</v>
      </c>
      <c r="I26" s="7" t="s">
        <v>322</v>
      </c>
      <c r="J26" s="7"/>
      <c r="K26" s="7"/>
      <c r="L26" s="7"/>
      <c r="M26" s="7"/>
    </row>
    <row r="27" spans="1:13" x14ac:dyDescent="0.25">
      <c r="A27" s="3">
        <v>2671000</v>
      </c>
      <c r="B27" s="4" t="s">
        <v>32</v>
      </c>
      <c r="C27" s="4" t="s">
        <v>321</v>
      </c>
      <c r="D27" s="3">
        <v>253</v>
      </c>
      <c r="E27" s="3">
        <v>65</v>
      </c>
      <c r="F27" s="3">
        <v>45.974659000000003</v>
      </c>
      <c r="G27" s="3">
        <v>-92.326344000000006</v>
      </c>
      <c r="H27" s="7" t="s">
        <v>318</v>
      </c>
      <c r="I27" s="7" t="s">
        <v>317</v>
      </c>
      <c r="J27" s="7"/>
      <c r="K27" s="7"/>
      <c r="L27" s="7"/>
      <c r="M27" s="7"/>
    </row>
    <row r="28" spans="1:13" x14ac:dyDescent="0.25">
      <c r="A28" s="3">
        <v>2706500</v>
      </c>
      <c r="B28" s="3" t="s">
        <v>226</v>
      </c>
      <c r="C28" s="3" t="s">
        <v>321</v>
      </c>
      <c r="D28" s="3">
        <v>530</v>
      </c>
      <c r="E28" s="3">
        <v>45</v>
      </c>
      <c r="F28" s="3">
        <v>45.943156999999999</v>
      </c>
      <c r="G28" s="3">
        <v>-92.040969500000003</v>
      </c>
      <c r="H28" s="7" t="s">
        <v>314</v>
      </c>
      <c r="I28" s="7" t="s">
        <v>317</v>
      </c>
      <c r="J28" s="7"/>
      <c r="K28" s="7"/>
      <c r="L28" s="7"/>
      <c r="M28" s="7"/>
    </row>
    <row r="29" spans="1:13" x14ac:dyDescent="0.25">
      <c r="A29" s="3">
        <v>2482800</v>
      </c>
      <c r="B29" s="3" t="s">
        <v>34</v>
      </c>
      <c r="C29" s="3" t="s">
        <v>321</v>
      </c>
      <c r="D29" s="3">
        <v>38</v>
      </c>
      <c r="E29" s="3">
        <v>69</v>
      </c>
      <c r="F29" s="3">
        <v>46.015548600000002</v>
      </c>
      <c r="G29" s="3">
        <v>-92.109958199999994</v>
      </c>
      <c r="H29" s="7" t="s">
        <v>318</v>
      </c>
      <c r="I29" s="7" t="s">
        <v>317</v>
      </c>
      <c r="J29" s="7"/>
      <c r="K29" s="7"/>
      <c r="L29" s="7"/>
      <c r="M29" s="7"/>
    </row>
    <row r="30" spans="1:13" x14ac:dyDescent="0.25">
      <c r="A30" s="5">
        <v>2649800</v>
      </c>
      <c r="B30" s="4" t="s">
        <v>206</v>
      </c>
      <c r="C30" s="4" t="s">
        <v>321</v>
      </c>
      <c r="D30" s="3">
        <v>521</v>
      </c>
      <c r="E30" s="3">
        <v>35</v>
      </c>
      <c r="F30" s="5">
        <v>45.733302459999997</v>
      </c>
      <c r="G30" s="5">
        <v>-92.577579330000006</v>
      </c>
      <c r="H30" s="7" t="s">
        <v>314</v>
      </c>
      <c r="I30" s="7" t="s">
        <v>317</v>
      </c>
      <c r="J30" s="7"/>
      <c r="K30" s="7"/>
      <c r="L30" s="7"/>
      <c r="M30" s="7"/>
    </row>
    <row r="31" spans="1:13" x14ac:dyDescent="0.25">
      <c r="A31" s="3">
        <v>2675200</v>
      </c>
      <c r="B31" s="3" t="s">
        <v>36</v>
      </c>
      <c r="C31" s="3" t="s">
        <v>321</v>
      </c>
      <c r="D31" s="3">
        <v>2287</v>
      </c>
      <c r="E31" s="3">
        <v>31</v>
      </c>
      <c r="F31" s="3">
        <v>45.9190532</v>
      </c>
      <c r="G31" s="3">
        <v>-92.398569800000004</v>
      </c>
      <c r="H31" s="7" t="s">
        <v>314</v>
      </c>
      <c r="I31" s="7" t="s">
        <v>317</v>
      </c>
      <c r="J31" s="7"/>
      <c r="K31" s="7"/>
      <c r="L31" s="7"/>
      <c r="M31" s="7"/>
    </row>
    <row r="32" spans="1:13" x14ac:dyDescent="0.25">
      <c r="A32" s="3">
        <v>2092700</v>
      </c>
      <c r="B32" s="3" t="s">
        <v>253</v>
      </c>
      <c r="C32" s="3" t="s">
        <v>323</v>
      </c>
      <c r="D32" s="3">
        <v>13</v>
      </c>
      <c r="E32" s="3">
        <v>62</v>
      </c>
      <c r="F32" s="3">
        <v>45.273783999999999</v>
      </c>
      <c r="G32" s="3">
        <v>-91.476364500000003</v>
      </c>
      <c r="H32" s="7" t="s">
        <v>318</v>
      </c>
      <c r="I32" s="7"/>
      <c r="J32" s="7"/>
      <c r="K32" s="7"/>
      <c r="L32" s="7" t="s">
        <v>319</v>
      </c>
      <c r="M32" s="7"/>
    </row>
    <row r="33" spans="1:13" x14ac:dyDescent="0.25">
      <c r="A33" s="3">
        <v>2352500</v>
      </c>
      <c r="B33" s="3" t="s">
        <v>38</v>
      </c>
      <c r="C33" s="3" t="s">
        <v>323</v>
      </c>
      <c r="D33" s="3">
        <v>64</v>
      </c>
      <c r="E33" s="3">
        <v>60</v>
      </c>
      <c r="F33" s="3">
        <v>45.256613399999999</v>
      </c>
      <c r="G33" s="3">
        <v>-91.371329799999998</v>
      </c>
      <c r="H33" s="7" t="s">
        <v>318</v>
      </c>
      <c r="I33" s="7"/>
      <c r="J33" s="7"/>
      <c r="K33" s="7"/>
      <c r="L33" s="7" t="s">
        <v>319</v>
      </c>
      <c r="M33" s="7"/>
    </row>
    <row r="34" spans="1:13" x14ac:dyDescent="0.25">
      <c r="A34" s="3">
        <v>2351400</v>
      </c>
      <c r="B34" s="3" t="s">
        <v>289</v>
      </c>
      <c r="C34" s="3" t="s">
        <v>323</v>
      </c>
      <c r="D34" s="3">
        <v>1052</v>
      </c>
      <c r="E34" s="3">
        <v>101</v>
      </c>
      <c r="F34" s="3">
        <v>45.251989700000003</v>
      </c>
      <c r="G34" s="3">
        <v>-91.403812000000002</v>
      </c>
      <c r="H34" s="7" t="s">
        <v>314</v>
      </c>
      <c r="I34" s="7" t="s">
        <v>317</v>
      </c>
      <c r="J34" s="7"/>
      <c r="K34" s="7"/>
      <c r="L34" s="7"/>
      <c r="M34" s="7"/>
    </row>
    <row r="35" spans="1:13" x14ac:dyDescent="0.25">
      <c r="A35" s="3">
        <v>985100</v>
      </c>
      <c r="B35" s="3" t="s">
        <v>40</v>
      </c>
      <c r="C35" s="3" t="s">
        <v>324</v>
      </c>
      <c r="D35" s="3">
        <v>216</v>
      </c>
      <c r="E35" s="3">
        <v>62</v>
      </c>
      <c r="F35" s="3">
        <v>43.287538400000003</v>
      </c>
      <c r="G35" s="3">
        <v>-89.652213099999997</v>
      </c>
      <c r="H35" s="7" t="s">
        <v>318</v>
      </c>
      <c r="I35" s="7" t="s">
        <v>315</v>
      </c>
      <c r="J35" s="7"/>
      <c r="K35" s="7"/>
      <c r="L35" s="7"/>
      <c r="M35" s="7"/>
    </row>
    <row r="36" spans="1:13" x14ac:dyDescent="0.25">
      <c r="A36" s="3">
        <v>805400</v>
      </c>
      <c r="B36" s="3" t="s">
        <v>282</v>
      </c>
      <c r="C36" s="3" t="s">
        <v>324</v>
      </c>
      <c r="D36" s="3">
        <v>9842</v>
      </c>
      <c r="E36" s="3">
        <v>82</v>
      </c>
      <c r="F36" s="3">
        <v>43.104999999999997</v>
      </c>
      <c r="G36" s="3">
        <v>-89.419939999999997</v>
      </c>
      <c r="H36" s="7" t="s">
        <v>314</v>
      </c>
      <c r="I36" s="7" t="s">
        <v>317</v>
      </c>
      <c r="J36" s="7"/>
      <c r="K36" s="7"/>
      <c r="L36" s="7"/>
      <c r="M36" s="7"/>
    </row>
    <row r="37" spans="1:13" x14ac:dyDescent="0.25">
      <c r="A37" s="3">
        <v>804600</v>
      </c>
      <c r="B37" s="3" t="s">
        <v>258</v>
      </c>
      <c r="C37" s="3" t="s">
        <v>324</v>
      </c>
      <c r="D37" s="3">
        <v>3274</v>
      </c>
      <c r="E37" s="3">
        <v>64</v>
      </c>
      <c r="F37" s="3">
        <v>43.068317700000001</v>
      </c>
      <c r="G37" s="3">
        <v>-89.358138499999995</v>
      </c>
      <c r="H37" s="7" t="s">
        <v>314</v>
      </c>
      <c r="I37" s="7" t="s">
        <v>315</v>
      </c>
      <c r="J37" s="7"/>
      <c r="K37" s="7"/>
      <c r="L37" s="7"/>
      <c r="M37" s="7"/>
    </row>
    <row r="38" spans="1:13" x14ac:dyDescent="0.25">
      <c r="A38" s="3">
        <v>2694000</v>
      </c>
      <c r="B38" s="3" t="s">
        <v>291</v>
      </c>
      <c r="C38" s="3" t="s">
        <v>325</v>
      </c>
      <c r="D38" s="3">
        <v>832</v>
      </c>
      <c r="E38" s="3">
        <v>102</v>
      </c>
      <c r="F38" s="3">
        <v>46.213900000000002</v>
      </c>
      <c r="G38" s="3">
        <v>-91.872190000000003</v>
      </c>
      <c r="H38" s="7" t="s">
        <v>314</v>
      </c>
      <c r="I38" s="7" t="s">
        <v>317</v>
      </c>
      <c r="J38" s="7"/>
      <c r="K38" s="7"/>
      <c r="L38" s="7"/>
      <c r="M38" s="7"/>
    </row>
    <row r="39" spans="1:13" x14ac:dyDescent="0.25">
      <c r="A39" s="3">
        <v>706000</v>
      </c>
      <c r="B39" s="3" t="s">
        <v>44</v>
      </c>
      <c r="C39" s="3" t="s">
        <v>326</v>
      </c>
      <c r="D39" s="3">
        <v>44</v>
      </c>
      <c r="E39" s="3">
        <v>72</v>
      </c>
      <c r="F39" s="3">
        <v>45.943632800000003</v>
      </c>
      <c r="G39" s="3">
        <v>-88.424747400000001</v>
      </c>
      <c r="H39" s="7" t="s">
        <v>318</v>
      </c>
      <c r="I39" s="7"/>
      <c r="J39" s="7"/>
      <c r="K39" s="7"/>
      <c r="L39" s="7" t="s">
        <v>319</v>
      </c>
      <c r="M39" s="7"/>
    </row>
    <row r="40" spans="1:13" x14ac:dyDescent="0.25">
      <c r="A40" s="3">
        <v>672900</v>
      </c>
      <c r="B40" s="3" t="s">
        <v>45</v>
      </c>
      <c r="C40" s="3" t="s">
        <v>326</v>
      </c>
      <c r="D40" s="3">
        <v>202</v>
      </c>
      <c r="E40" s="3">
        <v>77</v>
      </c>
      <c r="F40" s="3">
        <v>45.8990261</v>
      </c>
      <c r="G40" s="3">
        <v>-88.306119800000005</v>
      </c>
      <c r="H40" s="7" t="s">
        <v>314</v>
      </c>
      <c r="I40" s="7"/>
      <c r="J40" s="7" t="s">
        <v>317</v>
      </c>
      <c r="K40" s="7"/>
      <c r="L40" s="7"/>
      <c r="M40" s="7"/>
    </row>
    <row r="41" spans="1:13" x14ac:dyDescent="0.25">
      <c r="A41" s="3">
        <v>588000</v>
      </c>
      <c r="B41" s="3" t="s">
        <v>46</v>
      </c>
      <c r="C41" s="3" t="s">
        <v>326</v>
      </c>
      <c r="D41" s="3">
        <v>92</v>
      </c>
      <c r="E41" s="3">
        <v>45</v>
      </c>
      <c r="F41" s="3">
        <v>45.879883100000001</v>
      </c>
      <c r="G41" s="3">
        <v>-88.559326400000003</v>
      </c>
      <c r="H41" s="7" t="s">
        <v>318</v>
      </c>
      <c r="I41" s="7"/>
      <c r="J41" s="7"/>
      <c r="K41" s="7"/>
      <c r="L41" s="7" t="s">
        <v>319</v>
      </c>
      <c r="M41" s="7"/>
    </row>
    <row r="42" spans="1:13" x14ac:dyDescent="0.25">
      <c r="A42" s="3">
        <v>591600</v>
      </c>
      <c r="B42" s="3" t="s">
        <v>254</v>
      </c>
      <c r="C42" s="3" t="s">
        <v>326</v>
      </c>
      <c r="D42" s="3">
        <v>50</v>
      </c>
      <c r="E42" s="3">
        <v>63</v>
      </c>
      <c r="F42" s="3">
        <v>45.756509700000002</v>
      </c>
      <c r="G42" s="3">
        <v>-88.258730400000005</v>
      </c>
      <c r="H42" s="7" t="s">
        <v>318</v>
      </c>
      <c r="I42" s="7"/>
      <c r="J42" s="7"/>
      <c r="K42" s="7"/>
      <c r="L42" s="7" t="s">
        <v>319</v>
      </c>
      <c r="M42" s="7"/>
    </row>
    <row r="43" spans="1:13" x14ac:dyDescent="0.25">
      <c r="A43" s="3">
        <v>672300</v>
      </c>
      <c r="B43" s="3" t="s">
        <v>48</v>
      </c>
      <c r="C43" s="3" t="s">
        <v>326</v>
      </c>
      <c r="D43" s="3">
        <v>122</v>
      </c>
      <c r="E43" s="3">
        <v>82</v>
      </c>
      <c r="F43" s="3">
        <v>45.877433699999997</v>
      </c>
      <c r="G43" s="3">
        <v>-88.322862000000001</v>
      </c>
      <c r="H43" s="7" t="s">
        <v>314</v>
      </c>
      <c r="I43" s="7"/>
      <c r="J43" s="7"/>
      <c r="K43" s="7"/>
      <c r="L43" s="7"/>
      <c r="M43" s="7" t="s">
        <v>317</v>
      </c>
    </row>
    <row r="44" spans="1:13" x14ac:dyDescent="0.25">
      <c r="A44" s="3">
        <v>574100</v>
      </c>
      <c r="B44" s="3" t="s">
        <v>49</v>
      </c>
      <c r="C44" s="3" t="s">
        <v>327</v>
      </c>
      <c r="D44" s="3">
        <v>11</v>
      </c>
      <c r="E44" s="3">
        <v>45</v>
      </c>
      <c r="F44" s="3">
        <v>45.578459199999998</v>
      </c>
      <c r="G44" s="3">
        <v>-88.826686100000003</v>
      </c>
      <c r="H44" s="7" t="s">
        <v>318</v>
      </c>
      <c r="I44" s="7"/>
      <c r="J44" s="7"/>
      <c r="K44" s="7"/>
      <c r="L44" s="7" t="s">
        <v>319</v>
      </c>
      <c r="M44" s="7"/>
    </row>
    <row r="45" spans="1:13" x14ac:dyDescent="0.25">
      <c r="A45" s="3">
        <v>692400</v>
      </c>
      <c r="B45" s="3" t="s">
        <v>50</v>
      </c>
      <c r="C45" s="3" t="s">
        <v>327</v>
      </c>
      <c r="D45" s="3">
        <v>1292</v>
      </c>
      <c r="E45" s="3">
        <v>42</v>
      </c>
      <c r="F45" s="3">
        <v>45.911696599999999</v>
      </c>
      <c r="G45" s="3">
        <v>-88.988805799999994</v>
      </c>
      <c r="H45" s="7" t="s">
        <v>314</v>
      </c>
      <c r="I45" s="7"/>
      <c r="J45" s="7" t="s">
        <v>317</v>
      </c>
      <c r="K45" s="7"/>
      <c r="L45" s="7"/>
      <c r="M45" s="7"/>
    </row>
    <row r="46" spans="1:13" x14ac:dyDescent="0.25">
      <c r="A46" s="3">
        <v>692900</v>
      </c>
      <c r="B46" s="3" t="s">
        <v>51</v>
      </c>
      <c r="C46" s="3" t="s">
        <v>327</v>
      </c>
      <c r="D46" s="3">
        <v>892</v>
      </c>
      <c r="E46" s="3">
        <v>46</v>
      </c>
      <c r="F46" s="3">
        <v>45.935532100000003</v>
      </c>
      <c r="G46" s="3">
        <v>-89.001399000000006</v>
      </c>
      <c r="H46" s="7" t="s">
        <v>314</v>
      </c>
      <c r="I46" s="7"/>
      <c r="J46" s="7" t="s">
        <v>317</v>
      </c>
      <c r="K46" s="7"/>
      <c r="L46" s="7"/>
      <c r="M46" s="7"/>
    </row>
    <row r="47" spans="1:13" x14ac:dyDescent="0.25">
      <c r="A47" s="3">
        <v>1614300</v>
      </c>
      <c r="B47" s="4" t="s">
        <v>52</v>
      </c>
      <c r="C47" s="4" t="s">
        <v>327</v>
      </c>
      <c r="D47" s="3">
        <v>392</v>
      </c>
      <c r="E47" s="3">
        <v>45</v>
      </c>
      <c r="F47" s="3">
        <v>45.796661999999998</v>
      </c>
      <c r="G47" s="3">
        <v>-89.042236000000003</v>
      </c>
      <c r="H47" s="7" t="s">
        <v>318</v>
      </c>
      <c r="I47" s="7" t="s">
        <v>317</v>
      </c>
      <c r="J47" s="7"/>
      <c r="K47" s="7"/>
      <c r="L47" s="7"/>
      <c r="M47" s="7"/>
    </row>
    <row r="48" spans="1:13" x14ac:dyDescent="0.25">
      <c r="A48" s="3">
        <v>716800</v>
      </c>
      <c r="B48" s="3" t="s">
        <v>209</v>
      </c>
      <c r="C48" s="3" t="s">
        <v>327</v>
      </c>
      <c r="D48" s="3">
        <v>957</v>
      </c>
      <c r="E48" s="3">
        <v>40</v>
      </c>
      <c r="F48" s="3">
        <v>45.9852074</v>
      </c>
      <c r="G48" s="3">
        <v>-88.999803799999995</v>
      </c>
      <c r="H48" s="7" t="s">
        <v>314</v>
      </c>
      <c r="I48" s="7" t="s">
        <v>315</v>
      </c>
      <c r="J48" s="7"/>
      <c r="K48" s="7"/>
      <c r="L48" s="7"/>
      <c r="M48" s="7"/>
    </row>
    <row r="49" spans="1:13" x14ac:dyDescent="0.25">
      <c r="A49" s="3">
        <v>396500</v>
      </c>
      <c r="B49" s="3" t="s">
        <v>271</v>
      </c>
      <c r="C49" s="3" t="s">
        <v>327</v>
      </c>
      <c r="D49" s="3">
        <v>1026</v>
      </c>
      <c r="E49" s="3">
        <v>73</v>
      </c>
      <c r="F49" s="3">
        <v>45.526876199999997</v>
      </c>
      <c r="G49" s="3">
        <v>-88.846461399999995</v>
      </c>
      <c r="H49" s="7" t="s">
        <v>314</v>
      </c>
      <c r="I49" s="7"/>
      <c r="J49" s="7" t="s">
        <v>315</v>
      </c>
      <c r="K49" s="7"/>
      <c r="L49" s="7"/>
      <c r="M49" s="7" t="s">
        <v>317</v>
      </c>
    </row>
    <row r="50" spans="1:13" x14ac:dyDescent="0.25">
      <c r="A50" s="3">
        <v>1605800</v>
      </c>
      <c r="B50" s="3" t="s">
        <v>219</v>
      </c>
      <c r="C50" s="3" t="s">
        <v>327</v>
      </c>
      <c r="D50" s="3">
        <v>503</v>
      </c>
      <c r="E50" s="3">
        <v>43</v>
      </c>
      <c r="F50" s="3">
        <v>45.879898900000001</v>
      </c>
      <c r="G50" s="3">
        <v>-89.051677600000005</v>
      </c>
      <c r="H50" s="7" t="s">
        <v>314</v>
      </c>
      <c r="I50" s="7" t="s">
        <v>317</v>
      </c>
      <c r="J50" s="7"/>
      <c r="K50" s="7"/>
      <c r="L50" s="7"/>
      <c r="M50" s="7"/>
    </row>
    <row r="51" spans="1:13" x14ac:dyDescent="0.25">
      <c r="A51" s="3">
        <v>146100</v>
      </c>
      <c r="B51" s="3" t="s">
        <v>295</v>
      </c>
      <c r="C51" s="3" t="s">
        <v>56</v>
      </c>
      <c r="D51" s="3">
        <v>7346</v>
      </c>
      <c r="E51" s="3">
        <v>236</v>
      </c>
      <c r="F51" s="3">
        <v>43.8102272</v>
      </c>
      <c r="G51" s="3">
        <v>-89.001805700000006</v>
      </c>
      <c r="H51" s="7" t="s">
        <v>314</v>
      </c>
      <c r="I51" s="7" t="s">
        <v>317</v>
      </c>
      <c r="J51" s="7"/>
      <c r="K51" s="7" t="s">
        <v>319</v>
      </c>
      <c r="L51" s="7"/>
      <c r="M51" s="7"/>
    </row>
    <row r="52" spans="1:13" x14ac:dyDescent="0.25">
      <c r="A52" s="3">
        <v>2299900</v>
      </c>
      <c r="B52" s="3" t="s">
        <v>57</v>
      </c>
      <c r="C52" s="3" t="s">
        <v>328</v>
      </c>
      <c r="D52" s="3">
        <v>194</v>
      </c>
      <c r="E52" s="3">
        <v>82</v>
      </c>
      <c r="F52" s="3">
        <v>46.174728399999999</v>
      </c>
      <c r="G52" s="3">
        <v>-90.119619200000002</v>
      </c>
      <c r="H52" s="7" t="s">
        <v>314</v>
      </c>
      <c r="I52" s="7" t="s">
        <v>317</v>
      </c>
      <c r="J52" s="7"/>
      <c r="K52" s="7"/>
      <c r="L52" s="7"/>
      <c r="M52" s="7"/>
    </row>
    <row r="53" spans="1:13" x14ac:dyDescent="0.25">
      <c r="A53" s="3">
        <v>2325200</v>
      </c>
      <c r="B53" s="3" t="s">
        <v>205</v>
      </c>
      <c r="C53" s="3" t="s">
        <v>328</v>
      </c>
      <c r="D53" s="3">
        <v>48</v>
      </c>
      <c r="E53" s="3">
        <v>35</v>
      </c>
      <c r="F53" s="3">
        <v>46.142175999999999</v>
      </c>
      <c r="G53" s="3">
        <v>-89.982049700000005</v>
      </c>
      <c r="H53" s="7" t="s">
        <v>318</v>
      </c>
      <c r="I53" s="7"/>
      <c r="J53" s="7"/>
      <c r="K53" s="7"/>
      <c r="L53" s="7" t="s">
        <v>319</v>
      </c>
      <c r="M53" s="7"/>
    </row>
    <row r="54" spans="1:13" x14ac:dyDescent="0.25">
      <c r="A54" s="3">
        <v>2294900</v>
      </c>
      <c r="B54" s="3" t="s">
        <v>232</v>
      </c>
      <c r="C54" s="3" t="s">
        <v>328</v>
      </c>
      <c r="D54" s="3">
        <v>13545</v>
      </c>
      <c r="E54" s="3">
        <v>50</v>
      </c>
      <c r="F54" s="3">
        <v>46.075056099999998</v>
      </c>
      <c r="G54" s="3">
        <v>-90.179941099999994</v>
      </c>
      <c r="H54" s="7" t="s">
        <v>314</v>
      </c>
      <c r="I54" s="7" t="s">
        <v>317</v>
      </c>
      <c r="J54" s="7"/>
      <c r="K54" s="7"/>
      <c r="L54" s="7"/>
      <c r="M54" s="7"/>
    </row>
    <row r="55" spans="1:13" x14ac:dyDescent="0.25">
      <c r="A55" s="3">
        <v>2909000</v>
      </c>
      <c r="B55" s="3" t="s">
        <v>207</v>
      </c>
      <c r="C55" s="3" t="s">
        <v>328</v>
      </c>
      <c r="D55" s="3">
        <v>61</v>
      </c>
      <c r="E55" s="3">
        <v>39</v>
      </c>
      <c r="F55" s="3">
        <v>46.4108047</v>
      </c>
      <c r="G55" s="3">
        <v>-90.400785900000002</v>
      </c>
      <c r="H55" s="7" t="s">
        <v>318</v>
      </c>
      <c r="I55" s="7"/>
      <c r="J55" s="7"/>
      <c r="K55" s="7"/>
      <c r="L55" s="7" t="s">
        <v>319</v>
      </c>
      <c r="M55" s="7"/>
    </row>
    <row r="56" spans="1:13" x14ac:dyDescent="0.25">
      <c r="A56" s="3">
        <v>1670030</v>
      </c>
      <c r="B56" s="3" t="s">
        <v>61</v>
      </c>
      <c r="C56" s="3" t="s">
        <v>329</v>
      </c>
      <c r="D56" s="3">
        <v>146</v>
      </c>
      <c r="E56" s="3">
        <v>350</v>
      </c>
      <c r="F56" s="3">
        <v>44.289470000000001</v>
      </c>
      <c r="G56" s="3">
        <v>-90.738200000000006</v>
      </c>
      <c r="H56" s="7" t="s">
        <v>318</v>
      </c>
      <c r="I56" s="7" t="s">
        <v>317</v>
      </c>
      <c r="J56" s="7"/>
      <c r="K56" s="7"/>
      <c r="L56" s="7"/>
      <c r="M56" s="7"/>
    </row>
    <row r="57" spans="1:13" x14ac:dyDescent="0.25">
      <c r="A57" s="6">
        <v>746000</v>
      </c>
      <c r="B57" s="3" t="s">
        <v>62</v>
      </c>
      <c r="C57" s="3" t="s">
        <v>330</v>
      </c>
      <c r="D57" s="3">
        <v>46</v>
      </c>
      <c r="E57" s="3">
        <v>33</v>
      </c>
      <c r="F57" s="3">
        <v>42.501560699999999</v>
      </c>
      <c r="G57" s="3">
        <v>-88.115636800000004</v>
      </c>
      <c r="H57" s="7" t="s">
        <v>318</v>
      </c>
      <c r="I57" s="7"/>
      <c r="J57" s="7"/>
      <c r="K57" s="7"/>
      <c r="L57" s="7" t="s">
        <v>319</v>
      </c>
      <c r="M57" s="7"/>
    </row>
    <row r="58" spans="1:13" x14ac:dyDescent="0.25">
      <c r="A58" s="3">
        <v>94700</v>
      </c>
      <c r="B58" s="3" t="s">
        <v>63</v>
      </c>
      <c r="C58" s="3" t="s">
        <v>331</v>
      </c>
      <c r="D58" s="3">
        <v>21</v>
      </c>
      <c r="E58" s="3">
        <v>38</v>
      </c>
      <c r="F58" s="3">
        <v>44.583293099999999</v>
      </c>
      <c r="G58" s="3">
        <v>-87.488544300000001</v>
      </c>
      <c r="H58" s="7" t="s">
        <v>318</v>
      </c>
      <c r="I58" s="7"/>
      <c r="J58" s="7"/>
      <c r="K58" s="7"/>
      <c r="L58" s="7" t="s">
        <v>319</v>
      </c>
      <c r="M58" s="7"/>
    </row>
    <row r="59" spans="1:13" x14ac:dyDescent="0.25">
      <c r="A59" s="3">
        <v>352400</v>
      </c>
      <c r="B59" s="3" t="s">
        <v>64</v>
      </c>
      <c r="C59" s="3" t="s">
        <v>332</v>
      </c>
      <c r="D59" s="3">
        <v>53</v>
      </c>
      <c r="E59" s="3">
        <v>30</v>
      </c>
      <c r="F59" s="3">
        <v>45.122196000000002</v>
      </c>
      <c r="G59" s="3">
        <v>-88.8897209</v>
      </c>
      <c r="H59" s="7" t="s">
        <v>318</v>
      </c>
      <c r="I59" s="7"/>
      <c r="J59" s="7"/>
      <c r="K59" s="7"/>
      <c r="L59" s="7" t="s">
        <v>317</v>
      </c>
      <c r="M59" s="7"/>
    </row>
    <row r="60" spans="1:13" x14ac:dyDescent="0.25">
      <c r="A60" s="3">
        <v>348700</v>
      </c>
      <c r="B60" s="3" t="s">
        <v>65</v>
      </c>
      <c r="C60" s="3" t="s">
        <v>332</v>
      </c>
      <c r="D60" s="3">
        <v>28</v>
      </c>
      <c r="E60" s="3">
        <v>82</v>
      </c>
      <c r="F60" s="3">
        <v>45.150950799999997</v>
      </c>
      <c r="G60" s="3">
        <v>-88.970414700000006</v>
      </c>
      <c r="H60" s="7" t="s">
        <v>318</v>
      </c>
      <c r="I60" s="7"/>
      <c r="J60" s="7"/>
      <c r="K60" s="7" t="s">
        <v>319</v>
      </c>
      <c r="L60" s="7"/>
      <c r="M60" s="7"/>
    </row>
    <row r="61" spans="1:13" x14ac:dyDescent="0.25">
      <c r="A61" s="3">
        <v>992400</v>
      </c>
      <c r="B61" s="3" t="s">
        <v>66</v>
      </c>
      <c r="C61" s="3" t="s">
        <v>332</v>
      </c>
      <c r="D61" s="3">
        <v>86</v>
      </c>
      <c r="E61" s="3">
        <v>38</v>
      </c>
      <c r="F61" s="3">
        <v>45.329933699999998</v>
      </c>
      <c r="G61" s="3">
        <v>-89.097728399999994</v>
      </c>
      <c r="H61" s="7" t="s">
        <v>318</v>
      </c>
      <c r="I61" s="7"/>
      <c r="J61" s="7"/>
      <c r="K61" s="7"/>
      <c r="L61" s="7" t="s">
        <v>319</v>
      </c>
      <c r="M61" s="7"/>
    </row>
    <row r="62" spans="1:13" x14ac:dyDescent="0.25">
      <c r="A62" s="3">
        <v>1519600</v>
      </c>
      <c r="B62" s="3" t="s">
        <v>67</v>
      </c>
      <c r="C62" s="3" t="s">
        <v>333</v>
      </c>
      <c r="D62" s="3">
        <v>152</v>
      </c>
      <c r="E62" s="3">
        <v>53</v>
      </c>
      <c r="F62" s="3">
        <v>45.546735699999999</v>
      </c>
      <c r="G62" s="3">
        <v>-89.695069099999998</v>
      </c>
      <c r="H62" s="7" t="s">
        <v>314</v>
      </c>
      <c r="I62" s="7" t="s">
        <v>317</v>
      </c>
      <c r="J62" s="7"/>
      <c r="K62" s="7"/>
      <c r="L62" s="7"/>
      <c r="M62" s="7"/>
    </row>
    <row r="63" spans="1:13" x14ac:dyDescent="0.25">
      <c r="A63" s="3">
        <v>64200</v>
      </c>
      <c r="B63" s="3" t="s">
        <v>68</v>
      </c>
      <c r="C63" s="3" t="s">
        <v>334</v>
      </c>
      <c r="D63" s="3">
        <v>22</v>
      </c>
      <c r="E63" s="3">
        <v>54</v>
      </c>
      <c r="F63" s="3">
        <v>43.930718900000002</v>
      </c>
      <c r="G63" s="3">
        <v>-87.891533199999998</v>
      </c>
      <c r="H63" s="7" t="s">
        <v>318</v>
      </c>
      <c r="I63" s="7"/>
      <c r="J63" s="7"/>
      <c r="K63" s="7"/>
      <c r="L63" s="7" t="s">
        <v>319</v>
      </c>
      <c r="M63" s="7"/>
    </row>
    <row r="64" spans="1:13" x14ac:dyDescent="0.25">
      <c r="A64" s="3">
        <v>533800</v>
      </c>
      <c r="B64" s="3" t="s">
        <v>47</v>
      </c>
      <c r="C64" s="3" t="s">
        <v>335</v>
      </c>
      <c r="D64" s="3">
        <v>20</v>
      </c>
      <c r="E64" s="3">
        <v>32</v>
      </c>
      <c r="F64" s="3">
        <v>45.268080099999999</v>
      </c>
      <c r="G64" s="3">
        <v>-88.264120599999998</v>
      </c>
      <c r="H64" s="7" t="s">
        <v>318</v>
      </c>
      <c r="I64" s="7"/>
      <c r="J64" s="7"/>
      <c r="K64" s="7"/>
      <c r="L64" s="7" t="s">
        <v>319</v>
      </c>
      <c r="M64" s="7"/>
    </row>
    <row r="65" spans="1:13" x14ac:dyDescent="0.25">
      <c r="A65" s="3">
        <v>533600</v>
      </c>
      <c r="B65" s="3" t="s">
        <v>69</v>
      </c>
      <c r="C65" s="3" t="s">
        <v>335</v>
      </c>
      <c r="D65" s="3">
        <v>135</v>
      </c>
      <c r="E65" s="3">
        <v>62</v>
      </c>
      <c r="F65" s="3">
        <v>45.254610100000001</v>
      </c>
      <c r="G65" s="3">
        <v>-88.241437700000006</v>
      </c>
      <c r="H65" s="7" t="s">
        <v>318</v>
      </c>
      <c r="I65" s="7"/>
      <c r="J65" s="7"/>
      <c r="K65" s="7"/>
      <c r="L65" s="7" t="s">
        <v>319</v>
      </c>
      <c r="M65" s="7"/>
    </row>
    <row r="66" spans="1:13" x14ac:dyDescent="0.25">
      <c r="A66" s="3">
        <v>103300</v>
      </c>
      <c r="B66" s="4" t="s">
        <v>280</v>
      </c>
      <c r="C66" s="4" t="s">
        <v>336</v>
      </c>
      <c r="D66" s="3">
        <v>37</v>
      </c>
      <c r="E66" s="3">
        <v>79</v>
      </c>
      <c r="F66" s="3">
        <v>43.800825000000003</v>
      </c>
      <c r="G66" s="3">
        <v>-89.593924999999999</v>
      </c>
      <c r="H66" s="7" t="s">
        <v>318</v>
      </c>
      <c r="I66" s="7" t="s">
        <v>317</v>
      </c>
      <c r="J66" s="7"/>
      <c r="K66" s="7"/>
      <c r="L66" s="7"/>
      <c r="M66" s="7"/>
    </row>
    <row r="67" spans="1:13" x14ac:dyDescent="0.25">
      <c r="A67" s="3">
        <v>117600</v>
      </c>
      <c r="B67" s="3" t="s">
        <v>35</v>
      </c>
      <c r="C67" s="3" t="s">
        <v>336</v>
      </c>
      <c r="D67" s="3">
        <v>91</v>
      </c>
      <c r="E67" s="3">
        <v>53</v>
      </c>
      <c r="F67" s="3">
        <v>43.978443400000003</v>
      </c>
      <c r="G67" s="3">
        <v>-89.511987199999993</v>
      </c>
      <c r="H67" s="7" t="s">
        <v>318</v>
      </c>
      <c r="I67" s="7" t="s">
        <v>315</v>
      </c>
      <c r="J67" s="7"/>
      <c r="K67" s="7"/>
      <c r="L67" s="7" t="s">
        <v>319</v>
      </c>
      <c r="M67" s="7"/>
    </row>
    <row r="68" spans="1:13" x14ac:dyDescent="0.25">
      <c r="A68" s="3">
        <v>352200</v>
      </c>
      <c r="B68" s="3" t="s">
        <v>233</v>
      </c>
      <c r="C68" s="3" t="s">
        <v>337</v>
      </c>
      <c r="D68" s="3">
        <v>123</v>
      </c>
      <c r="E68" s="3">
        <v>51</v>
      </c>
      <c r="F68" s="3">
        <v>45.1101332</v>
      </c>
      <c r="G68" s="3">
        <v>-88.878748400000006</v>
      </c>
      <c r="H68" s="7" t="s">
        <v>318</v>
      </c>
      <c r="I68" s="7"/>
      <c r="J68" s="7"/>
      <c r="K68" s="7"/>
      <c r="L68" s="7" t="s">
        <v>317</v>
      </c>
      <c r="M68" s="7"/>
    </row>
    <row r="69" spans="1:13" x14ac:dyDescent="0.25">
      <c r="A69" s="3">
        <v>971600</v>
      </c>
      <c r="B69" s="3" t="s">
        <v>72</v>
      </c>
      <c r="C69" s="3" t="s">
        <v>338</v>
      </c>
      <c r="D69" s="3">
        <v>213</v>
      </c>
      <c r="E69" s="3">
        <v>71</v>
      </c>
      <c r="F69" s="3">
        <v>45.790912400000003</v>
      </c>
      <c r="G69" s="3">
        <v>-89.629454300000006</v>
      </c>
      <c r="H69" s="7" t="s">
        <v>314</v>
      </c>
      <c r="I69" s="7" t="s">
        <v>317</v>
      </c>
      <c r="J69" s="7"/>
      <c r="K69" s="7"/>
      <c r="L69" s="7"/>
      <c r="M69" s="7"/>
    </row>
    <row r="70" spans="1:13" x14ac:dyDescent="0.25">
      <c r="A70" s="3">
        <v>1610700</v>
      </c>
      <c r="B70" s="3" t="s">
        <v>73</v>
      </c>
      <c r="C70" s="3" t="s">
        <v>338</v>
      </c>
      <c r="D70" s="3">
        <v>690</v>
      </c>
      <c r="E70" s="3">
        <v>37</v>
      </c>
      <c r="F70" s="3">
        <v>45.829527599999999</v>
      </c>
      <c r="G70" s="3">
        <v>-89.097552300000004</v>
      </c>
      <c r="H70" s="7" t="s">
        <v>314</v>
      </c>
      <c r="I70" s="7" t="s">
        <v>322</v>
      </c>
      <c r="J70" s="7"/>
      <c r="K70" s="7"/>
      <c r="L70" s="7"/>
      <c r="M70" s="7"/>
    </row>
    <row r="71" spans="1:13" x14ac:dyDescent="0.25">
      <c r="A71" s="3">
        <v>1613000</v>
      </c>
      <c r="B71" s="3" t="s">
        <v>74</v>
      </c>
      <c r="C71" s="3" t="s">
        <v>338</v>
      </c>
      <c r="D71" s="3">
        <v>865</v>
      </c>
      <c r="E71" s="3">
        <v>27</v>
      </c>
      <c r="F71" s="3">
        <v>45.759526100000002</v>
      </c>
      <c r="G71" s="3">
        <v>-89.119976800000003</v>
      </c>
      <c r="H71" s="7" t="s">
        <v>314</v>
      </c>
      <c r="I71" s="7" t="s">
        <v>322</v>
      </c>
      <c r="J71" s="7"/>
      <c r="K71" s="7"/>
      <c r="L71" s="7"/>
      <c r="M71" s="7"/>
    </row>
    <row r="72" spans="1:13" x14ac:dyDescent="0.25">
      <c r="A72" s="3">
        <v>1612200</v>
      </c>
      <c r="B72" s="3" t="s">
        <v>75</v>
      </c>
      <c r="C72" s="3" t="s">
        <v>338</v>
      </c>
      <c r="D72" s="3">
        <v>548</v>
      </c>
      <c r="E72" s="3">
        <v>57</v>
      </c>
      <c r="F72" s="3">
        <v>45.802973399999999</v>
      </c>
      <c r="G72" s="3">
        <v>-89.101741200000006</v>
      </c>
      <c r="H72" s="7" t="s">
        <v>314</v>
      </c>
      <c r="I72" s="7" t="s">
        <v>317</v>
      </c>
      <c r="J72" s="7"/>
      <c r="K72" s="7"/>
      <c r="L72" s="7"/>
      <c r="M72" s="7"/>
    </row>
    <row r="73" spans="1:13" x14ac:dyDescent="0.25">
      <c r="A73" s="3">
        <v>977500</v>
      </c>
      <c r="B73" s="3" t="s">
        <v>286</v>
      </c>
      <c r="C73" s="3" t="s">
        <v>338</v>
      </c>
      <c r="D73" s="3">
        <v>846</v>
      </c>
      <c r="E73" s="3">
        <v>95</v>
      </c>
      <c r="F73" s="3">
        <v>45.8703079</v>
      </c>
      <c r="G73" s="3">
        <v>-89.624792499999998</v>
      </c>
      <c r="H73" s="7" t="s">
        <v>314</v>
      </c>
      <c r="I73" s="7" t="s">
        <v>317</v>
      </c>
      <c r="J73" s="7"/>
      <c r="K73" s="7"/>
      <c r="L73" s="7"/>
      <c r="M73" s="7"/>
    </row>
    <row r="74" spans="1:13" x14ac:dyDescent="0.25">
      <c r="A74" s="3">
        <v>1596900</v>
      </c>
      <c r="B74" s="3" t="s">
        <v>77</v>
      </c>
      <c r="C74" s="3" t="s">
        <v>338</v>
      </c>
      <c r="D74" s="3">
        <v>744</v>
      </c>
      <c r="E74" s="3">
        <v>32</v>
      </c>
      <c r="F74" s="3">
        <v>45.865558399999998</v>
      </c>
      <c r="G74" s="3">
        <v>-89.400667999999996</v>
      </c>
      <c r="H74" s="7" t="s">
        <v>314</v>
      </c>
      <c r="I74" s="7" t="s">
        <v>322</v>
      </c>
      <c r="J74" s="7"/>
      <c r="K74" s="7"/>
      <c r="L74" s="7"/>
      <c r="M74" s="7"/>
    </row>
    <row r="75" spans="1:13" x14ac:dyDescent="0.25">
      <c r="A75" s="3">
        <v>1612300</v>
      </c>
      <c r="B75" s="3" t="s">
        <v>196</v>
      </c>
      <c r="C75" s="3" t="s">
        <v>338</v>
      </c>
      <c r="D75" s="3">
        <v>177</v>
      </c>
      <c r="E75" s="3">
        <v>20</v>
      </c>
      <c r="F75" s="3">
        <v>45.788225199999999</v>
      </c>
      <c r="G75" s="3">
        <v>-89.105838800000001</v>
      </c>
      <c r="H75" s="7" t="s">
        <v>314</v>
      </c>
      <c r="I75" s="7" t="s">
        <v>322</v>
      </c>
      <c r="J75" s="7"/>
      <c r="K75" s="7"/>
      <c r="L75" s="7"/>
      <c r="M75" s="7"/>
    </row>
    <row r="76" spans="1:13" x14ac:dyDescent="0.25">
      <c r="A76" s="3">
        <v>1612900</v>
      </c>
      <c r="B76" s="3" t="s">
        <v>197</v>
      </c>
      <c r="C76" s="3" t="s">
        <v>338</v>
      </c>
      <c r="D76" s="3">
        <v>216</v>
      </c>
      <c r="E76" s="3">
        <v>22</v>
      </c>
      <c r="F76" s="3">
        <v>45.777816100000003</v>
      </c>
      <c r="G76" s="3">
        <v>-89.109744300000003</v>
      </c>
      <c r="H76" s="7" t="s">
        <v>314</v>
      </c>
      <c r="I76" s="7" t="s">
        <v>322</v>
      </c>
      <c r="J76" s="7"/>
      <c r="K76" s="7"/>
      <c r="L76" s="7"/>
      <c r="M76" s="7"/>
    </row>
    <row r="77" spans="1:13" x14ac:dyDescent="0.25">
      <c r="A77" s="3">
        <v>981200</v>
      </c>
      <c r="B77" s="3" t="s">
        <v>79</v>
      </c>
      <c r="C77" s="3" t="s">
        <v>338</v>
      </c>
      <c r="D77" s="3">
        <v>96</v>
      </c>
      <c r="E77" s="3">
        <v>35</v>
      </c>
      <c r="F77" s="3">
        <v>45.818424100000001</v>
      </c>
      <c r="G77" s="3">
        <v>-89.583173500000001</v>
      </c>
      <c r="H77" s="7" t="s">
        <v>318</v>
      </c>
      <c r="I77" s="7"/>
      <c r="J77" s="7"/>
      <c r="K77" s="7"/>
      <c r="L77" s="7" t="s">
        <v>319</v>
      </c>
      <c r="M77" s="7"/>
    </row>
    <row r="78" spans="1:13" x14ac:dyDescent="0.25">
      <c r="A78" s="3">
        <v>1610800</v>
      </c>
      <c r="B78" s="3" t="s">
        <v>80</v>
      </c>
      <c r="C78" s="3" t="s">
        <v>338</v>
      </c>
      <c r="D78" s="3">
        <v>218</v>
      </c>
      <c r="E78" s="3">
        <v>29</v>
      </c>
      <c r="F78" s="3">
        <v>45.8469452</v>
      </c>
      <c r="G78" s="3">
        <v>-89.081326300000001</v>
      </c>
      <c r="H78" s="7" t="s">
        <v>314</v>
      </c>
      <c r="I78" s="7" t="s">
        <v>322</v>
      </c>
      <c r="J78" s="7"/>
      <c r="K78" s="7"/>
      <c r="L78" s="7"/>
      <c r="M78" s="7"/>
    </row>
    <row r="79" spans="1:13" x14ac:dyDescent="0.25">
      <c r="A79" s="3">
        <v>1542300</v>
      </c>
      <c r="B79" s="3" t="s">
        <v>222</v>
      </c>
      <c r="C79" s="3" t="s">
        <v>338</v>
      </c>
      <c r="D79" s="3">
        <v>670</v>
      </c>
      <c r="E79" s="3">
        <v>44</v>
      </c>
      <c r="F79" s="3">
        <v>45.867516999999999</v>
      </c>
      <c r="G79" s="3">
        <v>-89.738282799999993</v>
      </c>
      <c r="H79" s="7" t="s">
        <v>314</v>
      </c>
      <c r="I79" s="7" t="s">
        <v>317</v>
      </c>
      <c r="J79" s="7"/>
      <c r="K79" s="7"/>
      <c r="L79" s="7"/>
      <c r="M79" s="7"/>
    </row>
    <row r="80" spans="1:13" x14ac:dyDescent="0.25">
      <c r="A80" s="3">
        <v>1611800</v>
      </c>
      <c r="B80" s="3" t="s">
        <v>199</v>
      </c>
      <c r="C80" s="3" t="s">
        <v>338</v>
      </c>
      <c r="D80" s="3">
        <v>232</v>
      </c>
      <c r="E80" s="3">
        <v>27</v>
      </c>
      <c r="F80" s="3">
        <v>45.808769499999997</v>
      </c>
      <c r="G80" s="3">
        <v>-89.116444700000002</v>
      </c>
      <c r="H80" s="7" t="s">
        <v>314</v>
      </c>
      <c r="I80" s="7" t="s">
        <v>322</v>
      </c>
      <c r="J80" s="7"/>
      <c r="K80" s="7"/>
      <c r="L80" s="7"/>
      <c r="M80" s="7"/>
    </row>
    <row r="81" spans="1:13" x14ac:dyDescent="0.25">
      <c r="A81" s="3">
        <v>998500</v>
      </c>
      <c r="B81" s="3" t="s">
        <v>261</v>
      </c>
      <c r="C81" s="3" t="s">
        <v>338</v>
      </c>
      <c r="D81" s="3">
        <v>47</v>
      </c>
      <c r="E81" s="3">
        <v>65</v>
      </c>
      <c r="F81" s="3">
        <v>45.862990600000003</v>
      </c>
      <c r="G81" s="3">
        <v>-89.610832000000002</v>
      </c>
      <c r="H81" s="7" t="s">
        <v>318</v>
      </c>
      <c r="I81" s="7"/>
      <c r="J81" s="7"/>
      <c r="K81" s="7"/>
      <c r="L81" s="7" t="s">
        <v>319</v>
      </c>
      <c r="M81" s="7"/>
    </row>
    <row r="82" spans="1:13" x14ac:dyDescent="0.25">
      <c r="A82" s="3">
        <v>1610600</v>
      </c>
      <c r="B82" s="3" t="s">
        <v>84</v>
      </c>
      <c r="C82" s="3" t="s">
        <v>338</v>
      </c>
      <c r="D82" s="3">
        <v>354</v>
      </c>
      <c r="E82" s="3">
        <v>34</v>
      </c>
      <c r="F82" s="3">
        <v>45.828913100000001</v>
      </c>
      <c r="G82" s="3">
        <v>-89.116436699999994</v>
      </c>
      <c r="H82" s="7" t="s">
        <v>314</v>
      </c>
      <c r="I82" s="7" t="s">
        <v>322</v>
      </c>
      <c r="J82" s="7"/>
      <c r="K82" s="7"/>
      <c r="L82" s="7"/>
      <c r="M82" s="7"/>
    </row>
    <row r="83" spans="1:13" x14ac:dyDescent="0.25">
      <c r="A83" s="3">
        <v>1543900</v>
      </c>
      <c r="B83" s="3" t="s">
        <v>85</v>
      </c>
      <c r="C83" s="3" t="s">
        <v>338</v>
      </c>
      <c r="D83" s="3">
        <v>160</v>
      </c>
      <c r="E83" s="3">
        <v>48</v>
      </c>
      <c r="F83" s="3">
        <v>45.796926599999999</v>
      </c>
      <c r="G83" s="3">
        <v>-89.637463400000001</v>
      </c>
      <c r="H83" s="7" t="s">
        <v>314</v>
      </c>
      <c r="I83" s="7" t="s">
        <v>317</v>
      </c>
      <c r="J83" s="7"/>
      <c r="K83" s="7"/>
      <c r="L83" s="7"/>
      <c r="M83" s="7"/>
    </row>
    <row r="84" spans="1:13" x14ac:dyDescent="0.25">
      <c r="A84" s="3">
        <v>1611700</v>
      </c>
      <c r="B84" s="3" t="s">
        <v>86</v>
      </c>
      <c r="C84" s="3" t="s">
        <v>338</v>
      </c>
      <c r="D84" s="3">
        <v>372</v>
      </c>
      <c r="E84" s="3">
        <v>45</v>
      </c>
      <c r="F84" s="3">
        <v>45.813801699999999</v>
      </c>
      <c r="G84" s="3">
        <v>-89.126065199999999</v>
      </c>
      <c r="H84" s="7" t="s">
        <v>314</v>
      </c>
      <c r="I84" s="7" t="s">
        <v>317</v>
      </c>
      <c r="J84" s="7"/>
      <c r="K84" s="7"/>
      <c r="L84" s="7"/>
      <c r="M84" s="7"/>
    </row>
    <row r="85" spans="1:13" x14ac:dyDescent="0.25">
      <c r="A85" s="3">
        <v>1542400</v>
      </c>
      <c r="B85" s="3" t="s">
        <v>87</v>
      </c>
      <c r="C85" s="3" t="s">
        <v>338</v>
      </c>
      <c r="D85" s="3">
        <v>1360</v>
      </c>
      <c r="E85" s="3">
        <v>60</v>
      </c>
      <c r="F85" s="3">
        <v>45.871940899999998</v>
      </c>
      <c r="G85" s="3">
        <v>-89.696974699999998</v>
      </c>
      <c r="H85" s="7" t="s">
        <v>314</v>
      </c>
      <c r="I85" s="7" t="s">
        <v>317</v>
      </c>
      <c r="J85" s="7"/>
      <c r="K85" s="7"/>
      <c r="L85" s="7"/>
      <c r="M85" s="7"/>
    </row>
    <row r="86" spans="1:13" x14ac:dyDescent="0.25">
      <c r="A86" s="3">
        <v>1595800</v>
      </c>
      <c r="B86" s="3" t="s">
        <v>272</v>
      </c>
      <c r="C86" s="3" t="s">
        <v>338</v>
      </c>
      <c r="D86" s="3">
        <v>476</v>
      </c>
      <c r="E86" s="3">
        <v>73</v>
      </c>
      <c r="F86" s="3">
        <v>45.851975400000001</v>
      </c>
      <c r="G86" s="3">
        <v>-89.451462800000002</v>
      </c>
      <c r="H86" s="7" t="s">
        <v>314</v>
      </c>
      <c r="I86" s="7" t="s">
        <v>317</v>
      </c>
      <c r="J86" s="7"/>
      <c r="K86" s="7"/>
      <c r="L86" s="7"/>
      <c r="M86" s="7"/>
    </row>
    <row r="87" spans="1:13" x14ac:dyDescent="0.25">
      <c r="A87" s="3">
        <v>1542700</v>
      </c>
      <c r="B87" s="3" t="s">
        <v>89</v>
      </c>
      <c r="C87" s="3" t="s">
        <v>338</v>
      </c>
      <c r="D87" s="3">
        <v>3392</v>
      </c>
      <c r="E87" s="3">
        <v>84</v>
      </c>
      <c r="F87" s="3">
        <v>45.830704500000003</v>
      </c>
      <c r="G87" s="3">
        <v>-89.647522699999996</v>
      </c>
      <c r="H87" s="7" t="s">
        <v>314</v>
      </c>
      <c r="I87" s="7" t="s">
        <v>317</v>
      </c>
      <c r="J87" s="7"/>
      <c r="K87" s="7"/>
      <c r="L87" s="7"/>
      <c r="M87" s="7"/>
    </row>
    <row r="88" spans="1:13" x14ac:dyDescent="0.25">
      <c r="A88" s="3">
        <v>1588200</v>
      </c>
      <c r="B88" s="3" t="s">
        <v>256</v>
      </c>
      <c r="C88" s="3" t="s">
        <v>338</v>
      </c>
      <c r="D88" s="3">
        <v>719</v>
      </c>
      <c r="E88" s="3">
        <v>63</v>
      </c>
      <c r="F88" s="3">
        <v>45.771121800000003</v>
      </c>
      <c r="G88" s="3">
        <v>-89.526670999999993</v>
      </c>
      <c r="H88" s="7" t="s">
        <v>314</v>
      </c>
      <c r="I88" s="7" t="s">
        <v>317</v>
      </c>
      <c r="J88" s="7"/>
      <c r="K88" s="7"/>
      <c r="L88" s="7"/>
      <c r="M88" s="7"/>
    </row>
    <row r="89" spans="1:13" x14ac:dyDescent="0.25">
      <c r="A89" s="3">
        <v>2458900</v>
      </c>
      <c r="B89" s="3" t="s">
        <v>223</v>
      </c>
      <c r="C89" s="3" t="s">
        <v>339</v>
      </c>
      <c r="D89" s="3">
        <v>19</v>
      </c>
      <c r="E89" s="3">
        <v>45</v>
      </c>
      <c r="F89" s="3">
        <v>45.5685097</v>
      </c>
      <c r="G89" s="3">
        <v>-92.2930025</v>
      </c>
      <c r="H89" s="7" t="s">
        <v>318</v>
      </c>
      <c r="I89" s="7"/>
      <c r="J89" s="7"/>
      <c r="K89" s="7"/>
      <c r="L89" s="7" t="s">
        <v>319</v>
      </c>
      <c r="M89" s="7"/>
    </row>
    <row r="90" spans="1:13" x14ac:dyDescent="0.25">
      <c r="A90" s="3">
        <v>2489900</v>
      </c>
      <c r="B90" s="3" t="s">
        <v>237</v>
      </c>
      <c r="C90" s="3" t="s">
        <v>339</v>
      </c>
      <c r="D90" s="3">
        <v>153</v>
      </c>
      <c r="E90" s="3">
        <v>53</v>
      </c>
      <c r="F90" s="3">
        <v>45.586506800000002</v>
      </c>
      <c r="G90" s="3">
        <v>-92.293294200000005</v>
      </c>
      <c r="H90" s="7" t="s">
        <v>318</v>
      </c>
      <c r="I90" s="7" t="s">
        <v>315</v>
      </c>
      <c r="J90" s="7"/>
      <c r="K90" s="7"/>
      <c r="L90" s="7"/>
      <c r="M90" s="7"/>
    </row>
    <row r="91" spans="1:13" x14ac:dyDescent="0.25">
      <c r="A91" s="3">
        <v>2479900</v>
      </c>
      <c r="B91" s="3" t="s">
        <v>290</v>
      </c>
      <c r="C91" s="3" t="s">
        <v>339</v>
      </c>
      <c r="D91" s="3">
        <v>90</v>
      </c>
      <c r="E91" s="3">
        <v>102</v>
      </c>
      <c r="F91" s="3">
        <v>45.243296700000002</v>
      </c>
      <c r="G91" s="3">
        <v>-92.565376900000004</v>
      </c>
      <c r="H91" s="7" t="s">
        <v>318</v>
      </c>
      <c r="I91" s="7"/>
      <c r="J91" s="7"/>
      <c r="K91" s="7"/>
      <c r="L91" s="7"/>
      <c r="M91" s="7" t="s">
        <v>317</v>
      </c>
    </row>
    <row r="92" spans="1:13" x14ac:dyDescent="0.25">
      <c r="A92" s="3">
        <v>267800</v>
      </c>
      <c r="B92" s="3" t="s">
        <v>94</v>
      </c>
      <c r="C92" s="3" t="s">
        <v>340</v>
      </c>
      <c r="D92" s="3">
        <v>30</v>
      </c>
      <c r="E92" s="3">
        <v>51</v>
      </c>
      <c r="F92" s="3">
        <v>44.436654900000001</v>
      </c>
      <c r="G92" s="3">
        <v>-89.381337299999998</v>
      </c>
      <c r="H92" s="7" t="s">
        <v>318</v>
      </c>
      <c r="I92" s="7"/>
      <c r="J92" s="7"/>
      <c r="K92" s="7"/>
      <c r="L92" s="7" t="s">
        <v>319</v>
      </c>
      <c r="M92" s="7"/>
    </row>
    <row r="93" spans="1:13" x14ac:dyDescent="0.25">
      <c r="A93" s="3">
        <v>267200</v>
      </c>
      <c r="B93" s="3" t="s">
        <v>95</v>
      </c>
      <c r="C93" s="3" t="s">
        <v>340</v>
      </c>
      <c r="D93" s="3">
        <v>37</v>
      </c>
      <c r="E93" s="3">
        <v>42</v>
      </c>
      <c r="F93" s="3">
        <v>44.394120600000001</v>
      </c>
      <c r="G93" s="3">
        <v>-89.3388341</v>
      </c>
      <c r="H93" s="7" t="s">
        <v>318</v>
      </c>
      <c r="I93" s="7"/>
      <c r="J93" s="7"/>
      <c r="K93" s="7"/>
      <c r="L93" s="7" t="s">
        <v>319</v>
      </c>
      <c r="M93" s="7"/>
    </row>
    <row r="94" spans="1:13" x14ac:dyDescent="0.25">
      <c r="A94" s="3">
        <v>199700</v>
      </c>
      <c r="B94" s="3" t="s">
        <v>96</v>
      </c>
      <c r="C94" s="3" t="s">
        <v>340</v>
      </c>
      <c r="D94" s="3">
        <v>61</v>
      </c>
      <c r="E94" s="3">
        <v>55</v>
      </c>
      <c r="F94" s="3">
        <v>44.544702700000002</v>
      </c>
      <c r="G94" s="3">
        <v>-89.277155800000003</v>
      </c>
      <c r="H94" s="7" t="s">
        <v>318</v>
      </c>
      <c r="I94" s="7" t="s">
        <v>317</v>
      </c>
      <c r="J94" s="7"/>
      <c r="K94" s="7"/>
      <c r="L94" s="7"/>
      <c r="M94" s="7"/>
    </row>
    <row r="95" spans="1:13" x14ac:dyDescent="0.25">
      <c r="A95" s="3">
        <v>2353600</v>
      </c>
      <c r="B95" s="3" t="s">
        <v>47</v>
      </c>
      <c r="C95" s="3" t="s">
        <v>341</v>
      </c>
      <c r="D95" s="3">
        <v>262</v>
      </c>
      <c r="E95" s="3">
        <v>100</v>
      </c>
      <c r="F95" s="3">
        <v>45.296883399999999</v>
      </c>
      <c r="G95" s="3">
        <v>-91.358118099999999</v>
      </c>
      <c r="H95" s="7" t="s">
        <v>314</v>
      </c>
      <c r="I95" s="7" t="s">
        <v>317</v>
      </c>
      <c r="J95" s="7"/>
      <c r="K95" s="7"/>
      <c r="L95" s="7"/>
      <c r="M95" s="7"/>
    </row>
    <row r="96" spans="1:13" x14ac:dyDescent="0.25">
      <c r="A96" s="3">
        <v>980900</v>
      </c>
      <c r="B96" s="3" t="s">
        <v>97</v>
      </c>
      <c r="C96" s="3" t="s">
        <v>342</v>
      </c>
      <c r="D96" s="3">
        <v>369</v>
      </c>
      <c r="E96" s="3">
        <v>47</v>
      </c>
      <c r="F96" s="3">
        <v>43.417352000000001</v>
      </c>
      <c r="G96" s="3">
        <v>-89.731627500000002</v>
      </c>
      <c r="H96" s="7" t="s">
        <v>314</v>
      </c>
      <c r="I96" s="7"/>
      <c r="J96" s="7"/>
      <c r="K96" s="7"/>
      <c r="L96" s="7" t="s">
        <v>319</v>
      </c>
      <c r="M96" s="7"/>
    </row>
    <row r="97" spans="1:13" x14ac:dyDescent="0.25">
      <c r="A97" s="3">
        <v>2448800</v>
      </c>
      <c r="B97" s="3" t="s">
        <v>241</v>
      </c>
      <c r="C97" s="3" t="s">
        <v>343</v>
      </c>
      <c r="D97" s="3">
        <v>74</v>
      </c>
      <c r="E97" s="3">
        <v>56</v>
      </c>
      <c r="F97" s="3">
        <v>45.843342399999997</v>
      </c>
      <c r="G97" s="3">
        <v>-91.313942299999994</v>
      </c>
      <c r="H97" s="7" t="s">
        <v>314</v>
      </c>
      <c r="I97" s="7" t="s">
        <v>317</v>
      </c>
      <c r="J97" s="7"/>
      <c r="K97" s="7"/>
      <c r="L97" s="7"/>
      <c r="M97" s="7"/>
    </row>
    <row r="98" spans="1:13" x14ac:dyDescent="0.25">
      <c r="A98" s="3">
        <v>2391200</v>
      </c>
      <c r="B98" s="3" t="s">
        <v>99</v>
      </c>
      <c r="C98" s="3" t="s">
        <v>343</v>
      </c>
      <c r="D98" s="3">
        <v>3111</v>
      </c>
      <c r="E98" s="3">
        <v>60</v>
      </c>
      <c r="F98" s="3">
        <v>45.935288200000002</v>
      </c>
      <c r="G98" s="3">
        <v>-91.415353199999998</v>
      </c>
      <c r="H98" s="7" t="s">
        <v>314</v>
      </c>
      <c r="I98" s="7" t="s">
        <v>317</v>
      </c>
      <c r="J98" s="7" t="s">
        <v>322</v>
      </c>
      <c r="K98" s="7"/>
      <c r="L98" s="7"/>
      <c r="M98" s="7"/>
    </row>
    <row r="99" spans="1:13" x14ac:dyDescent="0.25">
      <c r="A99" s="3">
        <v>2390800</v>
      </c>
      <c r="B99" s="3" t="s">
        <v>100</v>
      </c>
      <c r="C99" s="3" t="s">
        <v>343</v>
      </c>
      <c r="D99" s="3">
        <v>5039</v>
      </c>
      <c r="E99" s="3">
        <v>90</v>
      </c>
      <c r="F99" s="3">
        <v>45.895164000000001</v>
      </c>
      <c r="G99" s="3">
        <v>-91.434563400000002</v>
      </c>
      <c r="H99" s="7" t="s">
        <v>314</v>
      </c>
      <c r="I99" s="7" t="s">
        <v>317</v>
      </c>
      <c r="J99" s="7" t="s">
        <v>317</v>
      </c>
      <c r="K99" s="7"/>
      <c r="L99" s="7"/>
      <c r="M99" s="7"/>
    </row>
    <row r="100" spans="1:13" x14ac:dyDescent="0.25">
      <c r="A100" s="3">
        <v>2395600</v>
      </c>
      <c r="B100" s="3" t="s">
        <v>273</v>
      </c>
      <c r="C100" s="3" t="s">
        <v>343</v>
      </c>
      <c r="D100" s="3">
        <v>3054</v>
      </c>
      <c r="E100" s="3">
        <v>74</v>
      </c>
      <c r="F100" s="3">
        <v>46.014384100000001</v>
      </c>
      <c r="G100" s="3">
        <v>-91.317585100000002</v>
      </c>
      <c r="H100" s="7" t="s">
        <v>314</v>
      </c>
      <c r="I100" s="7" t="s">
        <v>317</v>
      </c>
      <c r="J100" s="7"/>
      <c r="K100" s="7"/>
      <c r="L100" s="7"/>
      <c r="M100" s="7"/>
    </row>
    <row r="101" spans="1:13" x14ac:dyDescent="0.25">
      <c r="A101" s="3">
        <v>2392000</v>
      </c>
      <c r="B101" s="3" t="s">
        <v>43</v>
      </c>
      <c r="C101" s="3" t="s">
        <v>343</v>
      </c>
      <c r="D101" s="3">
        <v>786</v>
      </c>
      <c r="E101" s="3">
        <v>105</v>
      </c>
      <c r="F101" s="3">
        <v>45.862869799999999</v>
      </c>
      <c r="G101" s="3">
        <v>-91.445283900000007</v>
      </c>
      <c r="H101" s="7" t="s">
        <v>314</v>
      </c>
      <c r="I101" s="7" t="s">
        <v>317</v>
      </c>
      <c r="J101" s="7" t="s">
        <v>317</v>
      </c>
      <c r="K101" s="7"/>
      <c r="L101" s="7"/>
      <c r="M101" s="7"/>
    </row>
    <row r="102" spans="1:13" x14ac:dyDescent="0.25">
      <c r="A102" s="3">
        <v>325400</v>
      </c>
      <c r="B102" s="3" t="s">
        <v>102</v>
      </c>
      <c r="C102" s="3" t="s">
        <v>344</v>
      </c>
      <c r="D102" s="3">
        <v>16</v>
      </c>
      <c r="E102" s="3">
        <v>48</v>
      </c>
      <c r="F102" s="3">
        <v>44.827037900000001</v>
      </c>
      <c r="G102" s="3">
        <v>-88.434399600000006</v>
      </c>
      <c r="H102" s="7" t="s">
        <v>318</v>
      </c>
      <c r="I102" s="7"/>
      <c r="J102" s="7"/>
      <c r="K102" s="7"/>
      <c r="L102" s="7" t="s">
        <v>319</v>
      </c>
      <c r="M102" s="7"/>
    </row>
    <row r="103" spans="1:13" x14ac:dyDescent="0.25">
      <c r="A103" s="3">
        <v>45200</v>
      </c>
      <c r="B103" s="3" t="s">
        <v>103</v>
      </c>
      <c r="C103" s="3" t="s">
        <v>345</v>
      </c>
      <c r="D103" s="3">
        <v>152</v>
      </c>
      <c r="E103" s="3">
        <v>61</v>
      </c>
      <c r="F103" s="3">
        <v>43.805810999999999</v>
      </c>
      <c r="G103" s="3">
        <v>-88.017852500000004</v>
      </c>
      <c r="H103" s="7" t="s">
        <v>314</v>
      </c>
      <c r="I103" s="7" t="s">
        <v>317</v>
      </c>
      <c r="J103" s="7"/>
      <c r="K103" s="7"/>
      <c r="L103" s="7"/>
      <c r="M103" s="7"/>
    </row>
    <row r="104" spans="1:13" x14ac:dyDescent="0.25">
      <c r="A104" s="3">
        <v>59300</v>
      </c>
      <c r="B104" s="3" t="s">
        <v>294</v>
      </c>
      <c r="C104" s="3" t="s">
        <v>345</v>
      </c>
      <c r="D104" s="3">
        <v>286</v>
      </c>
      <c r="E104" s="3">
        <v>119</v>
      </c>
      <c r="F104" s="3">
        <v>43.826231300000003</v>
      </c>
      <c r="G104" s="3">
        <v>-88.025094300000006</v>
      </c>
      <c r="H104" s="7" t="s">
        <v>314</v>
      </c>
      <c r="I104" s="7" t="s">
        <v>317</v>
      </c>
      <c r="J104" s="7"/>
      <c r="K104" s="7"/>
      <c r="L104" s="7"/>
      <c r="M104" s="7"/>
    </row>
    <row r="105" spans="1:13" x14ac:dyDescent="0.25">
      <c r="A105" s="3">
        <v>2488300</v>
      </c>
      <c r="B105" s="3" t="s">
        <v>23</v>
      </c>
      <c r="C105" s="3" t="s">
        <v>346</v>
      </c>
      <c r="D105" s="3">
        <v>43</v>
      </c>
      <c r="E105" s="3">
        <v>63</v>
      </c>
      <c r="F105" s="3">
        <v>45.053210999999997</v>
      </c>
      <c r="G105" s="3">
        <v>-92.697671799999995</v>
      </c>
      <c r="H105" s="7" t="s">
        <v>318</v>
      </c>
      <c r="I105" s="7"/>
      <c r="J105" s="7"/>
      <c r="K105" s="7"/>
      <c r="L105" s="7" t="s">
        <v>319</v>
      </c>
      <c r="M105" s="7"/>
    </row>
    <row r="106" spans="1:13" x14ac:dyDescent="0.25">
      <c r="A106" s="3">
        <v>2163800</v>
      </c>
      <c r="B106" s="3" t="s">
        <v>105</v>
      </c>
      <c r="C106" s="3" t="s">
        <v>347</v>
      </c>
      <c r="D106" s="3">
        <v>20</v>
      </c>
      <c r="E106" s="3">
        <v>63</v>
      </c>
      <c r="F106" s="3">
        <v>45.131579199999997</v>
      </c>
      <c r="G106" s="3">
        <v>-90.655082699999994</v>
      </c>
      <c r="H106" s="7" t="s">
        <v>318</v>
      </c>
      <c r="I106" s="7"/>
      <c r="J106" s="7"/>
      <c r="K106" s="7"/>
      <c r="L106" s="7" t="s">
        <v>319</v>
      </c>
      <c r="M106" s="7"/>
    </row>
    <row r="107" spans="1:13" x14ac:dyDescent="0.25">
      <c r="A107" s="3">
        <v>968500</v>
      </c>
      <c r="B107" s="3" t="s">
        <v>106</v>
      </c>
      <c r="C107" s="3" t="s">
        <v>348</v>
      </c>
      <c r="D107" s="3">
        <v>33</v>
      </c>
      <c r="E107" s="3">
        <v>63</v>
      </c>
      <c r="F107" s="3">
        <v>46.170962699999997</v>
      </c>
      <c r="G107" s="3">
        <v>-89.343878000000004</v>
      </c>
      <c r="H107" s="7" t="s">
        <v>318</v>
      </c>
      <c r="I107" s="7"/>
      <c r="J107" s="7"/>
      <c r="K107" s="7"/>
      <c r="L107" s="7"/>
      <c r="M107" s="7" t="s">
        <v>317</v>
      </c>
    </row>
    <row r="108" spans="1:13" x14ac:dyDescent="0.25">
      <c r="A108" s="3">
        <v>1541500</v>
      </c>
      <c r="B108" s="3" t="s">
        <v>216</v>
      </c>
      <c r="C108" s="3" t="s">
        <v>348</v>
      </c>
      <c r="D108" s="3">
        <v>99</v>
      </c>
      <c r="E108" s="3">
        <v>43</v>
      </c>
      <c r="F108" s="3">
        <v>45.906338599999998</v>
      </c>
      <c r="G108" s="3">
        <v>-89.6902355</v>
      </c>
      <c r="H108" s="7" t="s">
        <v>314</v>
      </c>
      <c r="I108" s="7" t="s">
        <v>317</v>
      </c>
      <c r="J108" s="7"/>
      <c r="K108" s="7"/>
      <c r="L108" s="7"/>
      <c r="M108" s="7"/>
    </row>
    <row r="109" spans="1:13" x14ac:dyDescent="0.25">
      <c r="A109" s="3">
        <v>2321400</v>
      </c>
      <c r="B109" s="3" t="s">
        <v>283</v>
      </c>
      <c r="C109" s="3" t="s">
        <v>348</v>
      </c>
      <c r="D109" s="3">
        <v>384</v>
      </c>
      <c r="E109" s="3">
        <v>87</v>
      </c>
      <c r="F109" s="3">
        <v>46.034929400000003</v>
      </c>
      <c r="G109" s="3">
        <v>-89.859006100000002</v>
      </c>
      <c r="H109" s="7" t="s">
        <v>314</v>
      </c>
      <c r="I109" s="7" t="s">
        <v>317</v>
      </c>
      <c r="J109" s="7"/>
      <c r="K109" s="7"/>
      <c r="L109" s="7"/>
      <c r="M109" s="7"/>
    </row>
    <row r="110" spans="1:13" x14ac:dyDescent="0.25">
      <c r="A110" s="3">
        <v>2334700</v>
      </c>
      <c r="B110" s="3" t="s">
        <v>249</v>
      </c>
      <c r="C110" s="3" t="s">
        <v>348</v>
      </c>
      <c r="D110" s="3">
        <v>835</v>
      </c>
      <c r="E110" s="3">
        <v>61</v>
      </c>
      <c r="F110" s="3">
        <v>46.1547397</v>
      </c>
      <c r="G110" s="3">
        <v>-89.769699299999999</v>
      </c>
      <c r="H110" s="7" t="s">
        <v>314</v>
      </c>
      <c r="I110" s="7" t="s">
        <v>317</v>
      </c>
      <c r="J110" s="7"/>
      <c r="K110" s="7"/>
      <c r="L110" s="7"/>
      <c r="M110" s="7"/>
    </row>
    <row r="111" spans="1:13" x14ac:dyDescent="0.25">
      <c r="A111" s="3">
        <v>1835300</v>
      </c>
      <c r="B111" s="3" t="s">
        <v>109</v>
      </c>
      <c r="C111" s="3" t="s">
        <v>348</v>
      </c>
      <c r="D111" s="3">
        <v>930</v>
      </c>
      <c r="E111" s="3">
        <v>70</v>
      </c>
      <c r="F111" s="3">
        <v>46.017374500000003</v>
      </c>
      <c r="G111" s="3">
        <v>-89.614890799999998</v>
      </c>
      <c r="H111" s="7" t="s">
        <v>318</v>
      </c>
      <c r="I111" s="7" t="s">
        <v>317</v>
      </c>
      <c r="J111" s="7"/>
      <c r="K111" s="7"/>
      <c r="L111" s="7"/>
      <c r="M111" s="7"/>
    </row>
    <row r="112" spans="1:13" x14ac:dyDescent="0.25">
      <c r="A112" s="3">
        <v>1591100</v>
      </c>
      <c r="B112" s="3" t="s">
        <v>213</v>
      </c>
      <c r="C112" s="3" t="s">
        <v>348</v>
      </c>
      <c r="D112" s="3">
        <v>1617</v>
      </c>
      <c r="E112" s="3">
        <v>42</v>
      </c>
      <c r="F112" s="3">
        <v>45.934296500000002</v>
      </c>
      <c r="G112" s="3">
        <v>-89.519786400000001</v>
      </c>
      <c r="H112" s="7" t="s">
        <v>314</v>
      </c>
      <c r="I112" s="7" t="s">
        <v>317</v>
      </c>
      <c r="J112" s="7"/>
      <c r="K112" s="7"/>
      <c r="L112" s="7"/>
      <c r="M112" s="7"/>
    </row>
    <row r="113" spans="1:13" x14ac:dyDescent="0.25">
      <c r="A113" s="3">
        <v>1630100</v>
      </c>
      <c r="B113" s="3" t="s">
        <v>111</v>
      </c>
      <c r="C113" s="3" t="s">
        <v>348</v>
      </c>
      <c r="D113" s="3">
        <v>584</v>
      </c>
      <c r="E113" s="3">
        <v>85</v>
      </c>
      <c r="F113" s="3">
        <v>46.163004999999998</v>
      </c>
      <c r="G113" s="3">
        <v>-89.316121600000002</v>
      </c>
      <c r="H113" s="7" t="s">
        <v>314</v>
      </c>
      <c r="I113" s="7" t="s">
        <v>317</v>
      </c>
      <c r="J113" s="7"/>
      <c r="K113" s="7" t="s">
        <v>317</v>
      </c>
      <c r="L113" s="7"/>
      <c r="M113" s="7"/>
    </row>
    <row r="114" spans="1:13" x14ac:dyDescent="0.25">
      <c r="A114" s="3">
        <v>1541300</v>
      </c>
      <c r="B114" s="3" t="s">
        <v>221</v>
      </c>
      <c r="C114" s="3" t="s">
        <v>348</v>
      </c>
      <c r="D114" s="3">
        <v>110</v>
      </c>
      <c r="E114" s="3">
        <v>44</v>
      </c>
      <c r="F114" s="3">
        <v>45.906814199999999</v>
      </c>
      <c r="G114" s="3">
        <v>-89.700840299999996</v>
      </c>
      <c r="H114" s="7" t="s">
        <v>314</v>
      </c>
      <c r="I114" s="7" t="s">
        <v>317</v>
      </c>
      <c r="J114" s="7"/>
      <c r="K114" s="7"/>
      <c r="L114" s="7"/>
      <c r="M114" s="7"/>
    </row>
    <row r="115" spans="1:13" x14ac:dyDescent="0.25">
      <c r="A115" s="3">
        <v>1621000</v>
      </c>
      <c r="B115" s="3" t="s">
        <v>195</v>
      </c>
      <c r="C115" s="3" t="s">
        <v>348</v>
      </c>
      <c r="D115" s="3">
        <v>352</v>
      </c>
      <c r="E115" s="3">
        <v>16</v>
      </c>
      <c r="F115" s="3">
        <v>46.025879600000003</v>
      </c>
      <c r="G115" s="3">
        <v>-89.3213875</v>
      </c>
      <c r="H115" s="7" t="s">
        <v>314</v>
      </c>
      <c r="I115" s="7" t="s">
        <v>322</v>
      </c>
      <c r="J115" s="7"/>
      <c r="K115" s="7"/>
      <c r="L115" s="7"/>
      <c r="M115" s="7"/>
    </row>
    <row r="116" spans="1:13" x14ac:dyDescent="0.25">
      <c r="A116" s="3">
        <v>1621800</v>
      </c>
      <c r="B116" s="3" t="s">
        <v>230</v>
      </c>
      <c r="C116" s="3" t="s">
        <v>348</v>
      </c>
      <c r="D116" s="3">
        <v>494</v>
      </c>
      <c r="E116" s="3">
        <v>47</v>
      </c>
      <c r="F116" s="3">
        <v>46.016317200000003</v>
      </c>
      <c r="G116" s="3">
        <v>-89.347635600000004</v>
      </c>
      <c r="H116" s="7" t="s">
        <v>314</v>
      </c>
      <c r="I116" s="7" t="s">
        <v>317</v>
      </c>
      <c r="J116" s="7"/>
      <c r="K116" s="7"/>
      <c r="L116" s="7"/>
      <c r="M116" s="7"/>
    </row>
    <row r="117" spans="1:13" x14ac:dyDescent="0.25">
      <c r="A117" s="3">
        <v>2329000</v>
      </c>
      <c r="B117" s="3" t="s">
        <v>76</v>
      </c>
      <c r="C117" s="3" t="s">
        <v>348</v>
      </c>
      <c r="D117" s="3">
        <v>555</v>
      </c>
      <c r="E117" s="3">
        <v>45</v>
      </c>
      <c r="F117" s="3">
        <v>46.147161699999998</v>
      </c>
      <c r="G117" s="3">
        <v>-89.811725499999994</v>
      </c>
      <c r="H117" s="7" t="s">
        <v>314</v>
      </c>
      <c r="I117" s="7" t="s">
        <v>317</v>
      </c>
      <c r="J117" s="7" t="s">
        <v>322</v>
      </c>
      <c r="K117" s="7"/>
      <c r="L117" s="7"/>
      <c r="M117" s="7"/>
    </row>
    <row r="118" spans="1:13" x14ac:dyDescent="0.25">
      <c r="A118" s="3">
        <v>2953500</v>
      </c>
      <c r="B118" s="3" t="s">
        <v>115</v>
      </c>
      <c r="C118" s="3" t="s">
        <v>348</v>
      </c>
      <c r="D118" s="3">
        <v>949</v>
      </c>
      <c r="E118" s="3">
        <v>60</v>
      </c>
      <c r="F118" s="3">
        <v>46.194724899999997</v>
      </c>
      <c r="G118" s="3">
        <v>-89.719437799999994</v>
      </c>
      <c r="H118" s="7" t="s">
        <v>314</v>
      </c>
      <c r="I118" s="7" t="s">
        <v>317</v>
      </c>
      <c r="J118" s="7"/>
      <c r="K118" s="7"/>
      <c r="L118" s="7"/>
      <c r="M118" s="7"/>
    </row>
    <row r="119" spans="1:13" x14ac:dyDescent="0.25">
      <c r="A119" s="3">
        <v>2322800</v>
      </c>
      <c r="B119" s="3" t="s">
        <v>116</v>
      </c>
      <c r="C119" s="3" t="s">
        <v>348</v>
      </c>
      <c r="D119" s="3">
        <v>1466</v>
      </c>
      <c r="E119" s="3">
        <v>87</v>
      </c>
      <c r="F119" s="3">
        <v>45.938198499999999</v>
      </c>
      <c r="G119" s="3">
        <v>-89.883807700000006</v>
      </c>
      <c r="H119" s="7" t="s">
        <v>314</v>
      </c>
      <c r="I119" s="7" t="s">
        <v>317</v>
      </c>
      <c r="J119" s="7"/>
      <c r="K119" s="7"/>
      <c r="L119" s="7"/>
      <c r="M119" s="7" t="s">
        <v>317</v>
      </c>
    </row>
    <row r="120" spans="1:13" x14ac:dyDescent="0.25">
      <c r="A120" s="3">
        <v>1842400</v>
      </c>
      <c r="B120" s="3" t="s">
        <v>265</v>
      </c>
      <c r="C120" s="3" t="s">
        <v>348</v>
      </c>
      <c r="D120" s="3">
        <v>88</v>
      </c>
      <c r="E120" s="3">
        <v>67</v>
      </c>
      <c r="F120" s="3">
        <v>46.001736200000003</v>
      </c>
      <c r="G120" s="3">
        <v>-89.613012100000006</v>
      </c>
      <c r="H120" s="7" t="s">
        <v>318</v>
      </c>
      <c r="I120" s="7"/>
      <c r="J120" s="7"/>
      <c r="K120" s="7"/>
      <c r="L120" s="7"/>
      <c r="M120" s="7" t="s">
        <v>317</v>
      </c>
    </row>
    <row r="121" spans="1:13" x14ac:dyDescent="0.25">
      <c r="A121" s="3">
        <v>2316600</v>
      </c>
      <c r="B121" s="3" t="s">
        <v>117</v>
      </c>
      <c r="C121" s="3" t="s">
        <v>348</v>
      </c>
      <c r="D121" s="3">
        <v>297</v>
      </c>
      <c r="E121" s="3">
        <v>80</v>
      </c>
      <c r="F121" s="3">
        <v>46.1028941</v>
      </c>
      <c r="G121" s="3">
        <v>-89.898907699999995</v>
      </c>
      <c r="H121" s="7" t="s">
        <v>314</v>
      </c>
      <c r="I121" s="7" t="s">
        <v>315</v>
      </c>
      <c r="J121" s="7"/>
      <c r="K121" s="7"/>
      <c r="L121" s="7"/>
      <c r="M121" s="7" t="s">
        <v>317</v>
      </c>
    </row>
    <row r="122" spans="1:13" x14ac:dyDescent="0.25">
      <c r="A122" s="3">
        <v>1847800</v>
      </c>
      <c r="B122" s="3" t="s">
        <v>217</v>
      </c>
      <c r="C122" s="3" t="s">
        <v>348</v>
      </c>
      <c r="D122" s="3">
        <v>53</v>
      </c>
      <c r="E122" s="3">
        <v>43</v>
      </c>
      <c r="F122" s="3">
        <v>45.991971300000003</v>
      </c>
      <c r="G122" s="3">
        <v>-89.621118300000006</v>
      </c>
      <c r="H122" s="7" t="s">
        <v>318</v>
      </c>
      <c r="I122" s="7"/>
      <c r="J122" s="7"/>
      <c r="K122" s="7"/>
      <c r="L122" s="7" t="s">
        <v>319</v>
      </c>
      <c r="M122" s="7"/>
    </row>
    <row r="123" spans="1:13" x14ac:dyDescent="0.25">
      <c r="A123" s="3">
        <v>2323000</v>
      </c>
      <c r="B123" s="3" t="s">
        <v>119</v>
      </c>
      <c r="C123" s="3" t="s">
        <v>348</v>
      </c>
      <c r="D123" s="3">
        <v>3555</v>
      </c>
      <c r="E123" s="3">
        <v>86</v>
      </c>
      <c r="F123" s="3">
        <v>45.950855799999999</v>
      </c>
      <c r="G123" s="3">
        <v>-89.839401199999998</v>
      </c>
      <c r="H123" s="7" t="s">
        <v>314</v>
      </c>
      <c r="I123" s="7" t="s">
        <v>317</v>
      </c>
      <c r="J123" s="7"/>
      <c r="K123" s="7"/>
      <c r="L123" s="7"/>
      <c r="M123" s="7" t="s">
        <v>317</v>
      </c>
    </row>
    <row r="124" spans="1:13" x14ac:dyDescent="0.25">
      <c r="A124" s="3">
        <v>1848900</v>
      </c>
      <c r="B124" s="3" t="s">
        <v>227</v>
      </c>
      <c r="C124" s="3" t="s">
        <v>348</v>
      </c>
      <c r="D124" s="3">
        <v>27</v>
      </c>
      <c r="E124" s="3">
        <v>46</v>
      </c>
      <c r="F124" s="3">
        <v>45.999059799999998</v>
      </c>
      <c r="G124" s="3">
        <v>-89.634281299999998</v>
      </c>
      <c r="H124" s="7" t="s">
        <v>318</v>
      </c>
      <c r="I124" s="7"/>
      <c r="J124" s="7"/>
      <c r="K124" s="7"/>
      <c r="L124" s="7" t="s">
        <v>319</v>
      </c>
      <c r="M124" s="7"/>
    </row>
    <row r="125" spans="1:13" x14ac:dyDescent="0.25">
      <c r="A125" s="3">
        <v>2320500</v>
      </c>
      <c r="B125" s="3" t="s">
        <v>279</v>
      </c>
      <c r="C125" s="3" t="s">
        <v>348</v>
      </c>
      <c r="D125" s="3">
        <v>1176</v>
      </c>
      <c r="E125" s="3">
        <v>78</v>
      </c>
      <c r="F125" s="3">
        <v>45.964601299999998</v>
      </c>
      <c r="G125" s="3">
        <v>-89.923740300000006</v>
      </c>
      <c r="H125" s="7" t="s">
        <v>314</v>
      </c>
      <c r="I125" s="7" t="s">
        <v>317</v>
      </c>
      <c r="J125" s="7"/>
      <c r="K125" s="7"/>
      <c r="L125" s="7"/>
      <c r="M125" s="7" t="s">
        <v>317</v>
      </c>
    </row>
    <row r="126" spans="1:13" x14ac:dyDescent="0.25">
      <c r="A126" s="3">
        <v>2762200</v>
      </c>
      <c r="B126" s="3" t="s">
        <v>247</v>
      </c>
      <c r="C126" s="3" t="s">
        <v>348</v>
      </c>
      <c r="D126" s="3">
        <v>466</v>
      </c>
      <c r="E126" s="3">
        <v>60</v>
      </c>
      <c r="F126" s="3">
        <v>46.148899900000004</v>
      </c>
      <c r="G126" s="3">
        <v>-89.376239299999995</v>
      </c>
      <c r="H126" s="7" t="s">
        <v>314</v>
      </c>
      <c r="I126" s="7" t="s">
        <v>317</v>
      </c>
      <c r="J126" s="7"/>
      <c r="K126" s="7"/>
      <c r="L126" s="7"/>
      <c r="M126" s="7"/>
    </row>
    <row r="127" spans="1:13" x14ac:dyDescent="0.25">
      <c r="A127" s="3">
        <v>2334400</v>
      </c>
      <c r="B127" s="3" t="s">
        <v>123</v>
      </c>
      <c r="C127" s="3" t="s">
        <v>348</v>
      </c>
      <c r="D127" s="3">
        <v>1023</v>
      </c>
      <c r="E127" s="3">
        <v>35</v>
      </c>
      <c r="F127" s="3">
        <v>46.116671799999999</v>
      </c>
      <c r="G127" s="3">
        <v>-89.792044599999997</v>
      </c>
      <c r="H127" s="7" t="s">
        <v>314</v>
      </c>
      <c r="I127" s="7" t="s">
        <v>317</v>
      </c>
      <c r="J127" s="7" t="s">
        <v>322</v>
      </c>
      <c r="K127" s="7"/>
      <c r="L127" s="7"/>
      <c r="M127" s="7"/>
    </row>
    <row r="128" spans="1:13" x14ac:dyDescent="0.25">
      <c r="A128" s="3">
        <v>1541100</v>
      </c>
      <c r="B128" s="4" t="s">
        <v>124</v>
      </c>
      <c r="C128" s="4" t="s">
        <v>348</v>
      </c>
      <c r="D128" s="3">
        <v>78</v>
      </c>
      <c r="E128" s="3">
        <v>42</v>
      </c>
      <c r="F128" s="3">
        <v>45.899743000000001</v>
      </c>
      <c r="G128" s="3">
        <v>-89.720509000000007</v>
      </c>
      <c r="H128" s="7" t="s">
        <v>318</v>
      </c>
      <c r="I128" s="7" t="s">
        <v>317</v>
      </c>
      <c r="J128" s="7"/>
      <c r="K128" s="7"/>
      <c r="L128" s="7"/>
      <c r="M128" s="7"/>
    </row>
    <row r="129" spans="1:13" x14ac:dyDescent="0.25">
      <c r="A129" s="3">
        <v>2324000</v>
      </c>
      <c r="B129" s="3" t="s">
        <v>125</v>
      </c>
      <c r="C129" s="3" t="s">
        <v>348</v>
      </c>
      <c r="D129" s="3">
        <v>107</v>
      </c>
      <c r="E129" s="3">
        <v>44</v>
      </c>
      <c r="F129" s="3">
        <v>45.928321799999999</v>
      </c>
      <c r="G129" s="3">
        <v>-89.898089400000003</v>
      </c>
      <c r="H129" s="7" t="s">
        <v>314</v>
      </c>
      <c r="I129" s="7" t="s">
        <v>317</v>
      </c>
      <c r="J129" s="7"/>
      <c r="K129" s="7"/>
      <c r="L129" s="7"/>
      <c r="M129" s="7" t="s">
        <v>317</v>
      </c>
    </row>
    <row r="130" spans="1:13" x14ac:dyDescent="0.25">
      <c r="A130" s="3">
        <v>1596300</v>
      </c>
      <c r="B130" s="3" t="s">
        <v>235</v>
      </c>
      <c r="C130" s="3" t="s">
        <v>348</v>
      </c>
      <c r="D130" s="3">
        <v>980</v>
      </c>
      <c r="E130" s="3">
        <v>53</v>
      </c>
      <c r="F130" s="3">
        <v>45.903278499999999</v>
      </c>
      <c r="G130" s="3">
        <v>-89.455111500000001</v>
      </c>
      <c r="H130" s="7" t="s">
        <v>314</v>
      </c>
      <c r="I130" s="7" t="s">
        <v>317</v>
      </c>
      <c r="J130" s="7"/>
      <c r="K130" s="7"/>
      <c r="L130" s="7"/>
      <c r="M130" s="7"/>
    </row>
    <row r="131" spans="1:13" x14ac:dyDescent="0.25">
      <c r="A131" s="3">
        <v>2334300</v>
      </c>
      <c r="B131" s="3" t="s">
        <v>266</v>
      </c>
      <c r="C131" s="3" t="s">
        <v>348</v>
      </c>
      <c r="D131" s="3">
        <v>245</v>
      </c>
      <c r="E131" s="3">
        <v>67</v>
      </c>
      <c r="F131" s="3">
        <v>46.115288200000002</v>
      </c>
      <c r="G131" s="3">
        <v>-89.861466199999995</v>
      </c>
      <c r="H131" s="7" t="s">
        <v>314</v>
      </c>
      <c r="I131" s="7" t="s">
        <v>317</v>
      </c>
      <c r="J131" s="7" t="s">
        <v>317</v>
      </c>
      <c r="K131" s="7"/>
      <c r="L131" s="7"/>
      <c r="M131" s="7"/>
    </row>
    <row r="132" spans="1:13" x14ac:dyDescent="0.25">
      <c r="A132" s="3">
        <v>2321600</v>
      </c>
      <c r="B132" s="3" t="s">
        <v>127</v>
      </c>
      <c r="C132" s="3" t="s">
        <v>348</v>
      </c>
      <c r="D132" s="3">
        <v>978</v>
      </c>
      <c r="E132" s="3">
        <v>98</v>
      </c>
      <c r="F132" s="3">
        <v>46.065141400000002</v>
      </c>
      <c r="G132" s="3">
        <v>-89.8527129</v>
      </c>
      <c r="H132" s="7" t="s">
        <v>314</v>
      </c>
      <c r="I132" s="7" t="s">
        <v>315</v>
      </c>
      <c r="J132" s="7"/>
      <c r="K132" s="7"/>
      <c r="L132" s="7"/>
      <c r="M132" s="7" t="s">
        <v>317</v>
      </c>
    </row>
    <row r="133" spans="1:13" x14ac:dyDescent="0.25">
      <c r="A133" s="3">
        <v>2322300</v>
      </c>
      <c r="B133" s="3" t="s">
        <v>262</v>
      </c>
      <c r="C133" s="3" t="s">
        <v>348</v>
      </c>
      <c r="D133" s="3">
        <v>368</v>
      </c>
      <c r="E133" s="3">
        <v>65</v>
      </c>
      <c r="F133" s="3">
        <v>45.960017100000002</v>
      </c>
      <c r="G133" s="3">
        <v>-89.9009827</v>
      </c>
      <c r="H133" s="7" t="s">
        <v>314</v>
      </c>
      <c r="I133" s="7" t="s">
        <v>317</v>
      </c>
      <c r="J133" s="7"/>
      <c r="K133" s="7"/>
      <c r="L133" s="7"/>
      <c r="M133" s="7" t="s">
        <v>317</v>
      </c>
    </row>
    <row r="134" spans="1:13" x14ac:dyDescent="0.25">
      <c r="A134" s="3">
        <v>1602300</v>
      </c>
      <c r="B134" s="3" t="s">
        <v>39</v>
      </c>
      <c r="C134" s="3" t="s">
        <v>348</v>
      </c>
      <c r="D134" s="3">
        <v>872</v>
      </c>
      <c r="E134" s="3">
        <v>95</v>
      </c>
      <c r="F134" s="3">
        <v>46.064490599999999</v>
      </c>
      <c r="G134" s="3">
        <v>-89.022479700000005</v>
      </c>
      <c r="H134" s="7" t="s">
        <v>314</v>
      </c>
      <c r="I134" s="7" t="s">
        <v>317</v>
      </c>
      <c r="J134" s="7"/>
      <c r="K134" s="7"/>
      <c r="L134" s="7"/>
      <c r="M134" s="7"/>
    </row>
    <row r="135" spans="1:13" x14ac:dyDescent="0.25">
      <c r="A135" s="3">
        <v>2329400</v>
      </c>
      <c r="B135" s="3" t="s">
        <v>129</v>
      </c>
      <c r="C135" s="3" t="s">
        <v>348</v>
      </c>
      <c r="D135" s="3">
        <v>496</v>
      </c>
      <c r="E135" s="3">
        <v>61</v>
      </c>
      <c r="F135" s="3">
        <v>46.1075029</v>
      </c>
      <c r="G135" s="3">
        <v>-89.840947</v>
      </c>
      <c r="H135" s="7" t="s">
        <v>314</v>
      </c>
      <c r="I135" s="7" t="s">
        <v>317</v>
      </c>
      <c r="J135" s="7" t="s">
        <v>317</v>
      </c>
      <c r="K135" s="7"/>
      <c r="L135" s="7"/>
      <c r="M135" s="7"/>
    </row>
    <row r="136" spans="1:13" x14ac:dyDescent="0.25">
      <c r="A136" s="3">
        <v>1008100</v>
      </c>
      <c r="B136" s="3" t="s">
        <v>284</v>
      </c>
      <c r="C136" s="3" t="s">
        <v>348</v>
      </c>
      <c r="D136" s="3">
        <v>125</v>
      </c>
      <c r="E136" s="3">
        <v>89</v>
      </c>
      <c r="F136" s="3">
        <v>46.110935300000001</v>
      </c>
      <c r="G136" s="3">
        <v>-89.017423699999995</v>
      </c>
      <c r="H136" s="7" t="s">
        <v>314</v>
      </c>
      <c r="I136" s="7" t="s">
        <v>317</v>
      </c>
      <c r="J136" s="7"/>
      <c r="K136" s="7"/>
      <c r="L136" s="7"/>
      <c r="M136" s="7"/>
    </row>
    <row r="137" spans="1:13" x14ac:dyDescent="0.25">
      <c r="A137" s="3">
        <v>2954800</v>
      </c>
      <c r="B137" s="3" t="s">
        <v>131</v>
      </c>
      <c r="C137" s="3" t="s">
        <v>348</v>
      </c>
      <c r="D137" s="3">
        <v>511</v>
      </c>
      <c r="E137" s="3">
        <v>44</v>
      </c>
      <c r="F137" s="3">
        <v>46.243898899999998</v>
      </c>
      <c r="G137" s="3">
        <v>-89.679192799999996</v>
      </c>
      <c r="H137" s="7" t="s">
        <v>314</v>
      </c>
      <c r="I137" s="7" t="s">
        <v>315</v>
      </c>
      <c r="J137" s="7"/>
      <c r="K137" s="7"/>
      <c r="L137" s="7"/>
      <c r="M137" s="7"/>
    </row>
    <row r="138" spans="1:13" x14ac:dyDescent="0.25">
      <c r="A138" s="3">
        <v>1872100</v>
      </c>
      <c r="B138" s="3" t="s">
        <v>263</v>
      </c>
      <c r="C138" s="3" t="s">
        <v>348</v>
      </c>
      <c r="D138" s="3">
        <v>173</v>
      </c>
      <c r="E138" s="3">
        <v>65</v>
      </c>
      <c r="F138" s="3">
        <v>46.066517300000001</v>
      </c>
      <c r="G138" s="3">
        <v>-89.603875400000007</v>
      </c>
      <c r="H138" s="7" t="s">
        <v>318</v>
      </c>
      <c r="I138" s="7" t="s">
        <v>317</v>
      </c>
      <c r="J138" s="7"/>
      <c r="K138" s="7"/>
      <c r="L138" s="7"/>
      <c r="M138" s="7"/>
    </row>
    <row r="139" spans="1:13" x14ac:dyDescent="0.25">
      <c r="A139" s="3">
        <v>2328700</v>
      </c>
      <c r="B139" s="3" t="s">
        <v>133</v>
      </c>
      <c r="C139" s="3" t="s">
        <v>348</v>
      </c>
      <c r="D139" s="3">
        <v>428</v>
      </c>
      <c r="E139" s="3">
        <v>65</v>
      </c>
      <c r="F139" s="3">
        <v>46.184755199999998</v>
      </c>
      <c r="G139" s="3">
        <v>-89.802660200000005</v>
      </c>
      <c r="H139" s="7" t="s">
        <v>314</v>
      </c>
      <c r="I139" s="7" t="s">
        <v>317</v>
      </c>
      <c r="J139" s="7"/>
      <c r="K139" s="7"/>
      <c r="L139" s="7"/>
      <c r="M139" s="7"/>
    </row>
    <row r="140" spans="1:13" x14ac:dyDescent="0.25">
      <c r="A140" s="3">
        <v>1009900</v>
      </c>
      <c r="B140" s="3" t="s">
        <v>234</v>
      </c>
      <c r="C140" s="3" t="s">
        <v>348</v>
      </c>
      <c r="D140" s="3">
        <v>17</v>
      </c>
      <c r="E140" s="3">
        <v>52</v>
      </c>
      <c r="F140" s="3">
        <v>45.980852400000003</v>
      </c>
      <c r="G140" s="3">
        <v>-89.706785800000006</v>
      </c>
      <c r="H140" s="7" t="s">
        <v>318</v>
      </c>
      <c r="I140" s="7"/>
      <c r="J140" s="7"/>
      <c r="K140" s="7"/>
      <c r="L140" s="7" t="s">
        <v>319</v>
      </c>
      <c r="M140" s="7"/>
    </row>
    <row r="141" spans="1:13" x14ac:dyDescent="0.25">
      <c r="A141" s="3">
        <v>1592400</v>
      </c>
      <c r="B141" s="3" t="s">
        <v>135</v>
      </c>
      <c r="C141" s="3" t="s">
        <v>348</v>
      </c>
      <c r="D141" s="3">
        <v>1108</v>
      </c>
      <c r="E141" s="3">
        <v>57</v>
      </c>
      <c r="F141" s="3">
        <v>46.003275700000003</v>
      </c>
      <c r="G141" s="3">
        <v>-89.5192993</v>
      </c>
      <c r="H141" s="7" t="s">
        <v>314</v>
      </c>
      <c r="I141" s="7" t="s">
        <v>317</v>
      </c>
      <c r="J141" s="7"/>
      <c r="K141" s="7"/>
      <c r="L141" s="7"/>
      <c r="M141" s="7"/>
    </row>
    <row r="142" spans="1:13" x14ac:dyDescent="0.25">
      <c r="A142" s="3">
        <v>2320800</v>
      </c>
      <c r="B142" s="3" t="s">
        <v>136</v>
      </c>
      <c r="C142" s="3" t="s">
        <v>348</v>
      </c>
      <c r="D142" s="3">
        <v>1052</v>
      </c>
      <c r="E142" s="3">
        <v>65</v>
      </c>
      <c r="F142" s="3">
        <v>45.992303399999997</v>
      </c>
      <c r="G142" s="3">
        <v>-89.887700100000004</v>
      </c>
      <c r="H142" s="7" t="s">
        <v>314</v>
      </c>
      <c r="I142" s="7" t="s">
        <v>317</v>
      </c>
      <c r="J142" s="7"/>
      <c r="K142" s="7"/>
      <c r="L142" s="7"/>
      <c r="M142" s="7" t="s">
        <v>317</v>
      </c>
    </row>
    <row r="143" spans="1:13" x14ac:dyDescent="0.25">
      <c r="A143" s="3">
        <v>2956500</v>
      </c>
      <c r="B143" s="3" t="s">
        <v>137</v>
      </c>
      <c r="C143" s="3" t="s">
        <v>348</v>
      </c>
      <c r="D143" s="3">
        <v>1280</v>
      </c>
      <c r="E143" s="3">
        <v>80</v>
      </c>
      <c r="F143" s="3">
        <v>46.222517500000002</v>
      </c>
      <c r="G143" s="3">
        <v>-89.780060300000002</v>
      </c>
      <c r="H143" s="7" t="s">
        <v>314</v>
      </c>
      <c r="I143" s="7" t="s">
        <v>317</v>
      </c>
      <c r="J143" s="7"/>
      <c r="K143" s="7"/>
      <c r="L143" s="7"/>
      <c r="M143" s="7"/>
    </row>
    <row r="144" spans="1:13" x14ac:dyDescent="0.25">
      <c r="A144" s="3">
        <v>2327500</v>
      </c>
      <c r="B144" s="3" t="s">
        <v>138</v>
      </c>
      <c r="C144" s="3" t="s">
        <v>348</v>
      </c>
      <c r="D144" s="3">
        <v>808</v>
      </c>
      <c r="E144" s="3">
        <v>53</v>
      </c>
      <c r="F144" s="3">
        <v>46.140630700000003</v>
      </c>
      <c r="G144" s="3">
        <v>-89.875122099999999</v>
      </c>
      <c r="H144" s="7" t="s">
        <v>314</v>
      </c>
      <c r="I144" s="7" t="s">
        <v>317</v>
      </c>
      <c r="J144" s="7" t="s">
        <v>322</v>
      </c>
      <c r="K144" s="7"/>
      <c r="L144" s="7"/>
      <c r="M144" s="7"/>
    </row>
    <row r="145" spans="1:13" x14ac:dyDescent="0.25">
      <c r="A145" s="3">
        <v>1016800</v>
      </c>
      <c r="B145" s="3" t="s">
        <v>203</v>
      </c>
      <c r="C145" s="3" t="s">
        <v>348</v>
      </c>
      <c r="D145" s="3">
        <v>36</v>
      </c>
      <c r="E145" s="3">
        <v>30</v>
      </c>
      <c r="F145" s="3">
        <v>45.958551900000003</v>
      </c>
      <c r="G145" s="3">
        <v>-89.436462800000001</v>
      </c>
      <c r="H145" s="7" t="s">
        <v>318</v>
      </c>
      <c r="I145" s="7"/>
      <c r="J145" s="7"/>
      <c r="K145" s="7"/>
      <c r="L145" s="7" t="s">
        <v>319</v>
      </c>
      <c r="M145" s="7"/>
    </row>
    <row r="146" spans="1:13" x14ac:dyDescent="0.25">
      <c r="A146" s="3">
        <v>1018300</v>
      </c>
      <c r="B146" s="3" t="s">
        <v>140</v>
      </c>
      <c r="C146" s="3" t="s">
        <v>348</v>
      </c>
      <c r="D146" s="3">
        <v>610</v>
      </c>
      <c r="E146" s="3">
        <v>39</v>
      </c>
      <c r="F146" s="3">
        <v>46.0863795</v>
      </c>
      <c r="G146" s="3">
        <v>-88.948082600000006</v>
      </c>
      <c r="H146" s="7" t="s">
        <v>314</v>
      </c>
      <c r="I146" s="7" t="s">
        <v>317</v>
      </c>
      <c r="J146" s="7"/>
      <c r="K146" s="7"/>
      <c r="L146" s="7"/>
      <c r="M146" s="7"/>
    </row>
    <row r="147" spans="1:13" x14ac:dyDescent="0.25">
      <c r="A147" s="3">
        <v>1881900</v>
      </c>
      <c r="B147" s="3" t="s">
        <v>260</v>
      </c>
      <c r="C147" s="3" t="s">
        <v>348</v>
      </c>
      <c r="D147" s="3">
        <v>127</v>
      </c>
      <c r="E147" s="3">
        <v>64</v>
      </c>
      <c r="F147" s="3">
        <v>46.008645899999998</v>
      </c>
      <c r="G147" s="3">
        <v>-89.699703600000007</v>
      </c>
      <c r="H147" s="7" t="s">
        <v>314</v>
      </c>
      <c r="I147" s="7" t="s">
        <v>315</v>
      </c>
      <c r="J147" s="7"/>
      <c r="K147" s="7"/>
      <c r="L147" s="7"/>
      <c r="M147" s="7" t="s">
        <v>317</v>
      </c>
    </row>
    <row r="148" spans="1:13" x14ac:dyDescent="0.25">
      <c r="A148" s="3">
        <v>2329300</v>
      </c>
      <c r="B148" s="3" t="s">
        <v>142</v>
      </c>
      <c r="C148" s="3" t="s">
        <v>348</v>
      </c>
      <c r="D148" s="3">
        <v>272</v>
      </c>
      <c r="E148" s="3">
        <v>43</v>
      </c>
      <c r="F148" s="3">
        <v>46.121065799999997</v>
      </c>
      <c r="G148" s="3">
        <v>-89.823302299999995</v>
      </c>
      <c r="H148" s="7" t="s">
        <v>314</v>
      </c>
      <c r="I148" s="7" t="s">
        <v>317</v>
      </c>
      <c r="J148" s="7" t="s">
        <v>322</v>
      </c>
      <c r="K148" s="7"/>
      <c r="L148" s="7"/>
      <c r="M148" s="7"/>
    </row>
    <row r="149" spans="1:13" x14ac:dyDescent="0.25">
      <c r="A149" s="3">
        <v>1593100</v>
      </c>
      <c r="B149" s="3" t="s">
        <v>143</v>
      </c>
      <c r="C149" s="3" t="s">
        <v>348</v>
      </c>
      <c r="D149" s="3">
        <v>1206</v>
      </c>
      <c r="E149" s="3">
        <v>68</v>
      </c>
      <c r="F149" s="3">
        <v>46.023143500000003</v>
      </c>
      <c r="G149" s="3">
        <v>-89.484143099999997</v>
      </c>
      <c r="H149" s="7" t="s">
        <v>314</v>
      </c>
      <c r="I149" s="7" t="s">
        <v>317</v>
      </c>
      <c r="J149" s="7"/>
      <c r="K149" s="7"/>
      <c r="L149" s="7"/>
      <c r="M149" s="7"/>
    </row>
    <row r="150" spans="1:13" x14ac:dyDescent="0.25">
      <c r="A150" s="3">
        <v>1020300</v>
      </c>
      <c r="B150" s="3" t="s">
        <v>144</v>
      </c>
      <c r="C150" s="3" t="s">
        <v>348</v>
      </c>
      <c r="D150" s="3">
        <v>522</v>
      </c>
      <c r="E150" s="3">
        <v>63</v>
      </c>
      <c r="F150" s="3">
        <v>46.055279300000002</v>
      </c>
      <c r="G150" s="3">
        <v>-89.3217657</v>
      </c>
      <c r="H150" s="7" t="s">
        <v>318</v>
      </c>
      <c r="I150" s="7" t="s">
        <v>317</v>
      </c>
      <c r="J150" s="7"/>
      <c r="K150" s="7"/>
      <c r="L150" s="7"/>
      <c r="M150" s="7"/>
    </row>
    <row r="151" spans="1:13" x14ac:dyDescent="0.25">
      <c r="A151" s="3">
        <v>2317600</v>
      </c>
      <c r="B151" s="3" t="s">
        <v>251</v>
      </c>
      <c r="C151" s="3" t="s">
        <v>348</v>
      </c>
      <c r="D151" s="3">
        <v>182</v>
      </c>
      <c r="E151" s="3">
        <v>61</v>
      </c>
      <c r="F151" s="3">
        <v>46.037550500000002</v>
      </c>
      <c r="G151" s="3">
        <v>-89.907015599999994</v>
      </c>
      <c r="H151" s="7" t="s">
        <v>314</v>
      </c>
      <c r="I151" s="7" t="s">
        <v>317</v>
      </c>
      <c r="J151" s="7"/>
      <c r="K151" s="7"/>
      <c r="L151" s="7"/>
      <c r="M151" s="7"/>
    </row>
    <row r="152" spans="1:13" x14ac:dyDescent="0.25">
      <c r="A152" s="3">
        <v>2317700</v>
      </c>
      <c r="B152" s="3" t="s">
        <v>242</v>
      </c>
      <c r="C152" s="3" t="s">
        <v>348</v>
      </c>
      <c r="D152" s="3">
        <v>269</v>
      </c>
      <c r="E152" s="3">
        <v>57</v>
      </c>
      <c r="F152" s="3">
        <v>46.026646499999998</v>
      </c>
      <c r="G152" s="3">
        <v>-89.898352000000003</v>
      </c>
      <c r="H152" s="7" t="s">
        <v>314</v>
      </c>
      <c r="I152" s="7" t="s">
        <v>317</v>
      </c>
      <c r="J152" s="7"/>
      <c r="K152" s="7"/>
      <c r="L152" s="7"/>
      <c r="M152" s="7"/>
    </row>
    <row r="153" spans="1:13" x14ac:dyDescent="0.25">
      <c r="A153" s="3">
        <v>2318000</v>
      </c>
      <c r="B153" s="3" t="s">
        <v>200</v>
      </c>
      <c r="C153" s="3" t="s">
        <v>348</v>
      </c>
      <c r="D153" s="3">
        <v>162</v>
      </c>
      <c r="E153" s="3">
        <v>29</v>
      </c>
      <c r="F153" s="3">
        <v>46.033583</v>
      </c>
      <c r="G153" s="3">
        <v>-89.876443499999993</v>
      </c>
      <c r="H153" s="7" t="s">
        <v>314</v>
      </c>
      <c r="I153" s="7" t="s">
        <v>322</v>
      </c>
      <c r="J153" s="7"/>
      <c r="K153" s="7"/>
      <c r="L153" s="7"/>
      <c r="M153" s="7"/>
    </row>
    <row r="154" spans="1:13" x14ac:dyDescent="0.25">
      <c r="A154" s="3">
        <v>2331600</v>
      </c>
      <c r="B154" s="3" t="s">
        <v>148</v>
      </c>
      <c r="C154" s="3" t="s">
        <v>348</v>
      </c>
      <c r="D154" s="3">
        <v>3816</v>
      </c>
      <c r="E154" s="3">
        <v>117</v>
      </c>
      <c r="F154" s="3">
        <v>46.041358500000001</v>
      </c>
      <c r="G154" s="3">
        <v>-89.671265399999996</v>
      </c>
      <c r="H154" s="7" t="s">
        <v>314</v>
      </c>
      <c r="I154" s="7" t="s">
        <v>317</v>
      </c>
      <c r="J154" s="7" t="s">
        <v>317</v>
      </c>
      <c r="K154" s="7" t="s">
        <v>317</v>
      </c>
      <c r="L154" s="7"/>
      <c r="M154" s="7"/>
    </row>
    <row r="155" spans="1:13" x14ac:dyDescent="0.25">
      <c r="A155" s="3">
        <v>2310400</v>
      </c>
      <c r="B155" s="3" t="s">
        <v>245</v>
      </c>
      <c r="C155" s="3" t="s">
        <v>348</v>
      </c>
      <c r="D155" s="3">
        <v>369</v>
      </c>
      <c r="E155" s="3">
        <v>58</v>
      </c>
      <c r="F155" s="3">
        <v>46.237797800000003</v>
      </c>
      <c r="G155" s="3">
        <v>-89.884316900000002</v>
      </c>
      <c r="H155" s="7" t="s">
        <v>314</v>
      </c>
      <c r="I155" s="7" t="s">
        <v>317</v>
      </c>
      <c r="J155" s="7"/>
      <c r="K155" s="7"/>
      <c r="L155" s="7"/>
      <c r="M155" s="7"/>
    </row>
    <row r="156" spans="1:13" x14ac:dyDescent="0.25">
      <c r="A156" s="3">
        <v>2310200</v>
      </c>
      <c r="B156" s="3" t="s">
        <v>198</v>
      </c>
      <c r="C156" s="3" t="s">
        <v>348</v>
      </c>
      <c r="D156" s="3">
        <v>454</v>
      </c>
      <c r="E156" s="3">
        <v>23</v>
      </c>
      <c r="F156" s="3">
        <v>46.211278399999998</v>
      </c>
      <c r="G156" s="3">
        <v>-89.894699599999996</v>
      </c>
      <c r="H156" s="7" t="s">
        <v>314</v>
      </c>
      <c r="I156" s="7" t="s">
        <v>322</v>
      </c>
      <c r="J156" s="7"/>
      <c r="K156" s="7"/>
      <c r="L156" s="7"/>
      <c r="M156" s="7"/>
    </row>
    <row r="157" spans="1:13" x14ac:dyDescent="0.25">
      <c r="A157" s="3">
        <v>1623800</v>
      </c>
      <c r="B157" s="3" t="s">
        <v>248</v>
      </c>
      <c r="C157" s="3" t="s">
        <v>348</v>
      </c>
      <c r="D157" s="3">
        <v>2788</v>
      </c>
      <c r="E157" s="3">
        <v>60</v>
      </c>
      <c r="F157" s="3">
        <v>46.053328700000002</v>
      </c>
      <c r="G157" s="3">
        <v>-89.131371900000005</v>
      </c>
      <c r="H157" s="7" t="s">
        <v>314</v>
      </c>
      <c r="I157" s="7" t="s">
        <v>317</v>
      </c>
      <c r="J157" s="7"/>
      <c r="K157" s="7"/>
      <c r="L157" s="7"/>
      <c r="M157" s="7"/>
    </row>
    <row r="158" spans="1:13" x14ac:dyDescent="0.25">
      <c r="A158" s="3">
        <v>1623700</v>
      </c>
      <c r="B158" s="3" t="s">
        <v>220</v>
      </c>
      <c r="C158" s="3" t="s">
        <v>348</v>
      </c>
      <c r="D158" s="3">
        <v>642</v>
      </c>
      <c r="E158" s="3">
        <v>43</v>
      </c>
      <c r="F158" s="3">
        <v>46.031263799999998</v>
      </c>
      <c r="G158" s="3">
        <v>-89.170841800000005</v>
      </c>
      <c r="H158" s="7" t="s">
        <v>314</v>
      </c>
      <c r="I158" s="7" t="s">
        <v>317</v>
      </c>
      <c r="J158" s="7"/>
      <c r="K158" s="7"/>
      <c r="L158" s="7"/>
      <c r="M158" s="7"/>
    </row>
    <row r="159" spans="1:13" x14ac:dyDescent="0.25">
      <c r="A159" s="3">
        <v>2321100</v>
      </c>
      <c r="B159" s="3" t="s">
        <v>257</v>
      </c>
      <c r="C159" s="3" t="s">
        <v>348</v>
      </c>
      <c r="D159" s="3">
        <v>1229</v>
      </c>
      <c r="E159" s="3">
        <v>63</v>
      </c>
      <c r="F159" s="3">
        <v>46.006410600000002</v>
      </c>
      <c r="G159" s="3">
        <v>-89.835384399999995</v>
      </c>
      <c r="H159" s="7" t="s">
        <v>314</v>
      </c>
      <c r="I159" s="7" t="s">
        <v>317</v>
      </c>
      <c r="J159" s="7"/>
      <c r="K159" s="7"/>
      <c r="L159" s="7"/>
      <c r="M159" s="7" t="s">
        <v>317</v>
      </c>
    </row>
    <row r="160" spans="1:13" x14ac:dyDescent="0.25">
      <c r="A160" s="3">
        <v>2339100</v>
      </c>
      <c r="B160" s="3" t="s">
        <v>269</v>
      </c>
      <c r="C160" s="3" t="s">
        <v>348</v>
      </c>
      <c r="D160" s="3">
        <v>734</v>
      </c>
      <c r="E160" s="3">
        <v>71</v>
      </c>
      <c r="F160" s="3">
        <v>46.088716699999999</v>
      </c>
      <c r="G160" s="3">
        <v>-89.594126299999999</v>
      </c>
      <c r="H160" s="7" t="s">
        <v>314</v>
      </c>
      <c r="I160" s="7" t="s">
        <v>317</v>
      </c>
      <c r="J160" s="7"/>
      <c r="K160" s="7"/>
      <c r="L160" s="7" t="s">
        <v>319</v>
      </c>
      <c r="M160" s="7"/>
    </row>
    <row r="161" spans="1:13" x14ac:dyDescent="0.25">
      <c r="A161" s="3">
        <v>2324300</v>
      </c>
      <c r="B161" s="3" t="s">
        <v>43</v>
      </c>
      <c r="C161" s="3" t="s">
        <v>348</v>
      </c>
      <c r="D161" s="3">
        <v>196</v>
      </c>
      <c r="E161" s="3">
        <v>40</v>
      </c>
      <c r="F161" s="3">
        <v>45.909261399999998</v>
      </c>
      <c r="G161" s="3">
        <v>-89.856211700000003</v>
      </c>
      <c r="H161" s="7" t="s">
        <v>314</v>
      </c>
      <c r="I161" s="7" t="s">
        <v>317</v>
      </c>
      <c r="J161" s="7"/>
      <c r="K161" s="7"/>
      <c r="L161" s="7"/>
      <c r="M161" s="7"/>
    </row>
    <row r="162" spans="1:13" x14ac:dyDescent="0.25">
      <c r="A162" s="3">
        <v>766600</v>
      </c>
      <c r="B162" s="3" t="s">
        <v>243</v>
      </c>
      <c r="C162" s="3" t="s">
        <v>349</v>
      </c>
      <c r="D162" s="3">
        <v>834</v>
      </c>
      <c r="E162" s="3">
        <v>58</v>
      </c>
      <c r="F162" s="3">
        <v>42.821950000000001</v>
      </c>
      <c r="G162" s="3">
        <v>-88.388779999999997</v>
      </c>
      <c r="H162" s="7" t="s">
        <v>318</v>
      </c>
      <c r="I162" s="7" t="s">
        <v>315</v>
      </c>
      <c r="J162" s="7"/>
      <c r="K162" s="7"/>
      <c r="L162" s="7"/>
      <c r="M162" s="7"/>
    </row>
    <row r="163" spans="1:13" x14ac:dyDescent="0.25">
      <c r="A163" s="3">
        <v>758300</v>
      </c>
      <c r="B163" s="3" t="s">
        <v>155</v>
      </c>
      <c r="C163" s="3" t="s">
        <v>349</v>
      </c>
      <c r="D163" s="3">
        <v>5262</v>
      </c>
      <c r="E163" s="3">
        <v>135</v>
      </c>
      <c r="F163" s="3">
        <v>42.565067999999997</v>
      </c>
      <c r="G163" s="3">
        <v>-88.503582100000003</v>
      </c>
      <c r="H163" s="7" t="s">
        <v>314</v>
      </c>
      <c r="I163" s="7" t="s">
        <v>317</v>
      </c>
      <c r="J163" s="7"/>
      <c r="K163" s="7" t="s">
        <v>319</v>
      </c>
      <c r="L163" s="7"/>
      <c r="M163" s="7"/>
    </row>
    <row r="164" spans="1:13" x14ac:dyDescent="0.25">
      <c r="A164" s="7">
        <v>2112800</v>
      </c>
      <c r="B164" s="7" t="s">
        <v>156</v>
      </c>
      <c r="C164" s="7" t="s">
        <v>350</v>
      </c>
      <c r="D164" s="7">
        <v>295</v>
      </c>
      <c r="E164" s="7">
        <v>49</v>
      </c>
      <c r="F164" s="7">
        <v>45.6450727</v>
      </c>
      <c r="G164" s="7">
        <v>-91.5775881</v>
      </c>
      <c r="H164" s="7" t="s">
        <v>314</v>
      </c>
      <c r="I164" s="7" t="s">
        <v>317</v>
      </c>
      <c r="J164" s="7"/>
      <c r="K164" s="7"/>
      <c r="L164" s="7"/>
      <c r="M164" s="7"/>
    </row>
    <row r="165" spans="1:13" x14ac:dyDescent="0.25">
      <c r="A165" s="3">
        <v>2107500</v>
      </c>
      <c r="B165" s="3" t="s">
        <v>274</v>
      </c>
      <c r="C165" s="3" t="s">
        <v>350</v>
      </c>
      <c r="D165" s="3">
        <v>162</v>
      </c>
      <c r="E165" s="3">
        <v>75</v>
      </c>
      <c r="F165" s="3">
        <v>45.729635799999997</v>
      </c>
      <c r="G165" s="3">
        <v>-91.737524500000006</v>
      </c>
      <c r="H165" s="7" t="s">
        <v>314</v>
      </c>
      <c r="I165" s="7" t="s">
        <v>317</v>
      </c>
      <c r="J165" s="7"/>
      <c r="K165" s="7"/>
      <c r="L165" s="7"/>
      <c r="M165" s="7"/>
    </row>
    <row r="166" spans="1:13" x14ac:dyDescent="0.25">
      <c r="A166" s="3">
        <v>2695800</v>
      </c>
      <c r="B166" s="3" t="s">
        <v>158</v>
      </c>
      <c r="C166" s="3" t="s">
        <v>350</v>
      </c>
      <c r="D166" s="3">
        <v>389</v>
      </c>
      <c r="E166" s="3">
        <v>36</v>
      </c>
      <c r="F166" s="3">
        <v>46.122677799999998</v>
      </c>
      <c r="G166" s="3">
        <v>-91.887788700000002</v>
      </c>
      <c r="H166" s="7" t="s">
        <v>314</v>
      </c>
      <c r="I166" s="7" t="s">
        <v>317</v>
      </c>
      <c r="J166" s="7"/>
      <c r="K166" s="7"/>
      <c r="L166" s="7"/>
      <c r="M166" s="7"/>
    </row>
    <row r="167" spans="1:13" x14ac:dyDescent="0.25">
      <c r="A167" s="3">
        <v>2691900</v>
      </c>
      <c r="B167" s="3" t="s">
        <v>277</v>
      </c>
      <c r="C167" s="3" t="s">
        <v>350</v>
      </c>
      <c r="D167" s="3">
        <v>98</v>
      </c>
      <c r="E167" s="3">
        <v>77</v>
      </c>
      <c r="F167" s="3">
        <v>46.128898300000003</v>
      </c>
      <c r="G167" s="3">
        <v>-91.951056500000007</v>
      </c>
      <c r="H167" s="7" t="s">
        <v>318</v>
      </c>
      <c r="I167" s="7" t="s">
        <v>317</v>
      </c>
      <c r="J167" s="7"/>
      <c r="K167" s="7"/>
      <c r="L167" s="7"/>
      <c r="M167" s="7"/>
    </row>
    <row r="168" spans="1:13" x14ac:dyDescent="0.25">
      <c r="A168" s="3">
        <v>2106800</v>
      </c>
      <c r="B168" s="3" t="s">
        <v>39</v>
      </c>
      <c r="C168" s="3" t="s">
        <v>350</v>
      </c>
      <c r="D168" s="3">
        <v>3290</v>
      </c>
      <c r="E168" s="3">
        <v>74</v>
      </c>
      <c r="F168" s="3">
        <v>45.7071349</v>
      </c>
      <c r="G168" s="3">
        <v>-91.670570499999997</v>
      </c>
      <c r="H168" s="7" t="s">
        <v>314</v>
      </c>
      <c r="I168" s="7" t="s">
        <v>317</v>
      </c>
      <c r="J168" s="7"/>
      <c r="K168" s="7"/>
      <c r="L168" s="7"/>
      <c r="M168" s="7"/>
    </row>
    <row r="169" spans="1:13" x14ac:dyDescent="0.25">
      <c r="A169" s="7">
        <v>2109600</v>
      </c>
      <c r="B169" s="7" t="s">
        <v>238</v>
      </c>
      <c r="C169" s="7" t="s">
        <v>350</v>
      </c>
      <c r="D169" s="7">
        <v>1841</v>
      </c>
      <c r="E169" s="7">
        <v>53</v>
      </c>
      <c r="F169" s="7">
        <v>45.608979300000001</v>
      </c>
      <c r="G169" s="7">
        <v>-91.5862257</v>
      </c>
      <c r="H169" s="7" t="s">
        <v>314</v>
      </c>
      <c r="I169" s="7" t="s">
        <v>317</v>
      </c>
      <c r="J169" s="7"/>
      <c r="K169" s="7"/>
      <c r="L169" s="7"/>
      <c r="M169" s="7"/>
    </row>
    <row r="170" spans="1:13" x14ac:dyDescent="0.25">
      <c r="A170" s="3">
        <v>2109300</v>
      </c>
      <c r="B170" s="3" t="s">
        <v>161</v>
      </c>
      <c r="C170" s="3" t="s">
        <v>350</v>
      </c>
      <c r="D170" s="3">
        <v>224</v>
      </c>
      <c r="E170" s="3">
        <v>42</v>
      </c>
      <c r="F170" s="3">
        <v>45.797724899999999</v>
      </c>
      <c r="G170" s="3">
        <v>-91.558821300000005</v>
      </c>
      <c r="H170" s="7" t="s">
        <v>314</v>
      </c>
      <c r="I170" s="7" t="s">
        <v>317</v>
      </c>
      <c r="J170" s="7"/>
      <c r="K170" s="7"/>
      <c r="L170" s="7"/>
      <c r="M170" s="7"/>
    </row>
    <row r="171" spans="1:13" x14ac:dyDescent="0.25">
      <c r="A171" s="3">
        <v>2502000</v>
      </c>
      <c r="B171" s="3" t="s">
        <v>162</v>
      </c>
      <c r="C171" s="3" t="s">
        <v>350</v>
      </c>
      <c r="D171" s="3">
        <v>36</v>
      </c>
      <c r="E171" s="3">
        <v>46</v>
      </c>
      <c r="F171" s="3">
        <v>45.8082426</v>
      </c>
      <c r="G171" s="3">
        <v>-91.9313152</v>
      </c>
      <c r="H171" s="7" t="s">
        <v>314</v>
      </c>
      <c r="I171" s="7"/>
      <c r="J171" s="7"/>
      <c r="K171" s="7"/>
      <c r="L171" s="7" t="s">
        <v>319</v>
      </c>
      <c r="M171" s="7"/>
    </row>
    <row r="172" spans="1:13" x14ac:dyDescent="0.25">
      <c r="A172" s="3">
        <v>5514756</v>
      </c>
      <c r="B172" s="4" t="s">
        <v>296</v>
      </c>
      <c r="C172" s="4" t="s">
        <v>350</v>
      </c>
      <c r="D172" s="3">
        <v>23</v>
      </c>
      <c r="E172" s="3">
        <v>44</v>
      </c>
      <c r="F172" s="3">
        <v>45.722029999999997</v>
      </c>
      <c r="G172" s="3">
        <v>-91.731048000000001</v>
      </c>
      <c r="H172" s="7" t="s">
        <v>318</v>
      </c>
      <c r="I172" s="7" t="s">
        <v>317</v>
      </c>
      <c r="J172" s="7"/>
      <c r="K172" s="7"/>
      <c r="L172" s="7"/>
      <c r="M172" s="7"/>
    </row>
    <row r="173" spans="1:13" x14ac:dyDescent="0.25">
      <c r="A173" s="3">
        <v>25300</v>
      </c>
      <c r="B173" s="3" t="s">
        <v>292</v>
      </c>
      <c r="C173" s="3" t="s">
        <v>351</v>
      </c>
      <c r="D173" s="3">
        <v>932</v>
      </c>
      <c r="E173" s="3">
        <v>105</v>
      </c>
      <c r="F173" s="3">
        <v>43.384172</v>
      </c>
      <c r="G173" s="3">
        <v>-88.262625299999996</v>
      </c>
      <c r="H173" s="7" t="s">
        <v>314</v>
      </c>
      <c r="I173" s="7" t="s">
        <v>315</v>
      </c>
      <c r="J173" s="7"/>
      <c r="K173" s="7"/>
      <c r="L173" s="7"/>
      <c r="M173" s="7" t="s">
        <v>315</v>
      </c>
    </row>
    <row r="174" spans="1:13" x14ac:dyDescent="0.25">
      <c r="A174" s="3">
        <v>849400</v>
      </c>
      <c r="B174" s="3" t="s">
        <v>164</v>
      </c>
      <c r="C174" s="3" t="s">
        <v>352</v>
      </c>
      <c r="D174" s="3">
        <v>78</v>
      </c>
      <c r="E174" s="3">
        <v>50</v>
      </c>
      <c r="F174" s="3">
        <v>43.113970399999999</v>
      </c>
      <c r="G174" s="3">
        <v>-88.494980200000001</v>
      </c>
      <c r="H174" s="7" t="s">
        <v>314</v>
      </c>
      <c r="I174" s="7" t="s">
        <v>317</v>
      </c>
      <c r="J174" s="7"/>
      <c r="K174" s="7"/>
      <c r="L174" s="7"/>
      <c r="M174" s="7"/>
    </row>
    <row r="175" spans="1:13" x14ac:dyDescent="0.25">
      <c r="A175" s="3">
        <v>778100</v>
      </c>
      <c r="B175" s="3" t="s">
        <v>224</v>
      </c>
      <c r="C175" s="3" t="s">
        <v>352</v>
      </c>
      <c r="D175" s="3">
        <v>66</v>
      </c>
      <c r="E175" s="3">
        <v>45</v>
      </c>
      <c r="F175" s="3">
        <v>43.044258300000003</v>
      </c>
      <c r="G175" s="3">
        <v>-88.480358100000004</v>
      </c>
      <c r="H175" s="7" t="s">
        <v>318</v>
      </c>
      <c r="I175" s="7"/>
      <c r="J175" s="7"/>
      <c r="K175" s="7"/>
      <c r="L175" s="7" t="s">
        <v>319</v>
      </c>
      <c r="M175" s="7"/>
    </row>
    <row r="176" spans="1:13" x14ac:dyDescent="0.25">
      <c r="A176" s="3">
        <v>848800</v>
      </c>
      <c r="B176" s="3" t="s">
        <v>166</v>
      </c>
      <c r="C176" s="3" t="s">
        <v>352</v>
      </c>
      <c r="D176" s="3">
        <v>1164</v>
      </c>
      <c r="E176" s="3">
        <v>45</v>
      </c>
      <c r="F176" s="3">
        <v>43.129863200000003</v>
      </c>
      <c r="G176" s="3">
        <v>-88.518540900000005</v>
      </c>
      <c r="H176" s="7" t="s">
        <v>314</v>
      </c>
      <c r="I176" s="7" t="s">
        <v>317</v>
      </c>
      <c r="J176" s="7"/>
      <c r="K176" s="7"/>
      <c r="L176" s="7"/>
      <c r="M176" s="7"/>
    </row>
    <row r="177" spans="1:13" x14ac:dyDescent="0.25">
      <c r="A177" s="3">
        <v>740800</v>
      </c>
      <c r="B177" s="3" t="s">
        <v>167</v>
      </c>
      <c r="C177" s="3" t="s">
        <v>352</v>
      </c>
      <c r="D177" s="3">
        <v>15</v>
      </c>
      <c r="E177" s="3">
        <v>50</v>
      </c>
      <c r="F177" s="3">
        <v>43.157324500000001</v>
      </c>
      <c r="G177" s="3">
        <v>-88.171297300000006</v>
      </c>
      <c r="H177" s="7" t="s">
        <v>318</v>
      </c>
      <c r="I177" s="7"/>
      <c r="J177" s="7"/>
      <c r="K177" s="7"/>
      <c r="L177" s="7" t="s">
        <v>319</v>
      </c>
      <c r="M177" s="7"/>
    </row>
    <row r="178" spans="1:13" x14ac:dyDescent="0.25">
      <c r="A178" s="3">
        <v>828000</v>
      </c>
      <c r="B178" s="3" t="s">
        <v>168</v>
      </c>
      <c r="C178" s="3" t="s">
        <v>352</v>
      </c>
      <c r="D178" s="3">
        <v>917</v>
      </c>
      <c r="E178" s="3">
        <v>90</v>
      </c>
      <c r="F178" s="3">
        <v>43.074741000000003</v>
      </c>
      <c r="G178" s="3">
        <v>-88.388617100000005</v>
      </c>
      <c r="H178" s="7" t="s">
        <v>314</v>
      </c>
      <c r="I178" s="7"/>
      <c r="J178" s="7"/>
      <c r="K178" s="7"/>
      <c r="L178" s="7" t="s">
        <v>322</v>
      </c>
      <c r="M178" s="7"/>
    </row>
    <row r="179" spans="1:13" x14ac:dyDescent="0.25">
      <c r="A179" s="3">
        <v>827300</v>
      </c>
      <c r="B179" s="3" t="s">
        <v>218</v>
      </c>
      <c r="C179" s="3" t="s">
        <v>352</v>
      </c>
      <c r="D179" s="3">
        <v>90</v>
      </c>
      <c r="E179" s="3">
        <v>43</v>
      </c>
      <c r="F179" s="3">
        <v>43.077084300000003</v>
      </c>
      <c r="G179" s="3">
        <v>-88.434330299999999</v>
      </c>
      <c r="H179" s="7" t="s">
        <v>314</v>
      </c>
      <c r="I179" s="7"/>
      <c r="J179" s="7"/>
      <c r="K179" s="7"/>
      <c r="L179" s="7" t="s">
        <v>319</v>
      </c>
      <c r="M179" s="7"/>
    </row>
    <row r="180" spans="1:13" x14ac:dyDescent="0.25">
      <c r="A180" s="3">
        <v>827500</v>
      </c>
      <c r="B180" s="3" t="s">
        <v>236</v>
      </c>
      <c r="C180" s="3" t="s">
        <v>352</v>
      </c>
      <c r="D180" s="3">
        <v>133</v>
      </c>
      <c r="E180" s="3">
        <v>53</v>
      </c>
      <c r="F180" s="3">
        <v>43.085442899999997</v>
      </c>
      <c r="G180" s="3">
        <v>-88.428909599999997</v>
      </c>
      <c r="H180" s="7" t="s">
        <v>314</v>
      </c>
      <c r="I180" s="7"/>
      <c r="J180" s="7"/>
      <c r="K180" s="7"/>
      <c r="L180" s="7" t="s">
        <v>322</v>
      </c>
      <c r="M180" s="7"/>
    </row>
    <row r="181" spans="1:13" x14ac:dyDescent="0.25">
      <c r="A181" s="3">
        <v>827100</v>
      </c>
      <c r="B181" s="3" t="s">
        <v>250</v>
      </c>
      <c r="C181" s="3" t="s">
        <v>352</v>
      </c>
      <c r="D181" s="3">
        <v>283</v>
      </c>
      <c r="E181" s="3">
        <v>61</v>
      </c>
      <c r="F181" s="3">
        <v>43.066136200000003</v>
      </c>
      <c r="G181" s="3">
        <v>-88.430694900000006</v>
      </c>
      <c r="H181" s="7" t="s">
        <v>314</v>
      </c>
      <c r="I181" s="7"/>
      <c r="J181" s="7"/>
      <c r="K181" s="7"/>
      <c r="L181" s="7" t="s">
        <v>322</v>
      </c>
      <c r="M181" s="7"/>
    </row>
    <row r="182" spans="1:13" x14ac:dyDescent="0.25">
      <c r="A182" s="3">
        <v>850800</v>
      </c>
      <c r="B182" s="3" t="s">
        <v>172</v>
      </c>
      <c r="C182" s="3" t="s">
        <v>352</v>
      </c>
      <c r="D182" s="3">
        <v>437</v>
      </c>
      <c r="E182" s="3">
        <v>78</v>
      </c>
      <c r="F182" s="3">
        <v>43.150268599999997</v>
      </c>
      <c r="G182" s="3">
        <v>-88.382003999999995</v>
      </c>
      <c r="H182" s="7" t="s">
        <v>314</v>
      </c>
      <c r="I182" s="7" t="s">
        <v>317</v>
      </c>
      <c r="J182" s="7"/>
      <c r="K182" s="7"/>
      <c r="L182" s="7"/>
      <c r="M182" s="7"/>
    </row>
    <row r="183" spans="1:13" x14ac:dyDescent="0.25">
      <c r="A183" s="3">
        <v>849600</v>
      </c>
      <c r="B183" s="3" t="s">
        <v>173</v>
      </c>
      <c r="C183" s="3" t="s">
        <v>352</v>
      </c>
      <c r="D183" s="3">
        <v>767</v>
      </c>
      <c r="E183" s="3">
        <v>62</v>
      </c>
      <c r="F183" s="3">
        <v>43.098846199999997</v>
      </c>
      <c r="G183" s="3">
        <v>-88.453462000000002</v>
      </c>
      <c r="H183" s="7" t="s">
        <v>314</v>
      </c>
      <c r="I183" s="7" t="s">
        <v>317</v>
      </c>
      <c r="J183" s="7"/>
      <c r="K183" s="7"/>
      <c r="L183" s="7"/>
      <c r="M183" s="7"/>
    </row>
    <row r="184" spans="1:13" x14ac:dyDescent="0.25">
      <c r="A184" s="3">
        <v>850300</v>
      </c>
      <c r="B184" s="3" t="s">
        <v>174</v>
      </c>
      <c r="C184" s="3" t="s">
        <v>352</v>
      </c>
      <c r="D184" s="3">
        <v>1187</v>
      </c>
      <c r="E184" s="3">
        <v>94</v>
      </c>
      <c r="F184" s="3">
        <v>43.125867200000002</v>
      </c>
      <c r="G184" s="3">
        <v>-88.426788999999999</v>
      </c>
      <c r="H184" s="7" t="s">
        <v>314</v>
      </c>
      <c r="I184" s="7" t="s">
        <v>317</v>
      </c>
      <c r="J184" s="7"/>
      <c r="K184" s="7"/>
      <c r="L184" s="7"/>
      <c r="M184" s="7"/>
    </row>
    <row r="185" spans="1:13" x14ac:dyDescent="0.25">
      <c r="A185" s="3">
        <v>779200</v>
      </c>
      <c r="B185" s="3" t="s">
        <v>92</v>
      </c>
      <c r="C185" s="3" t="s">
        <v>352</v>
      </c>
      <c r="D185" s="3">
        <v>703</v>
      </c>
      <c r="E185" s="3">
        <v>85</v>
      </c>
      <c r="F185" s="3">
        <v>43.119363700000001</v>
      </c>
      <c r="G185" s="3">
        <v>-88.383935100000002</v>
      </c>
      <c r="H185" s="7" t="s">
        <v>314</v>
      </c>
      <c r="I185" s="7" t="s">
        <v>317</v>
      </c>
      <c r="J185" s="7"/>
      <c r="K185" s="7"/>
      <c r="L185" s="7"/>
      <c r="M185" s="7"/>
    </row>
    <row r="186" spans="1:13" x14ac:dyDescent="0.25">
      <c r="A186" s="3">
        <v>262400</v>
      </c>
      <c r="B186" s="3" t="s">
        <v>270</v>
      </c>
      <c r="C186" s="3" t="s">
        <v>353</v>
      </c>
      <c r="D186" s="3">
        <v>81</v>
      </c>
      <c r="E186" s="3">
        <v>72</v>
      </c>
      <c r="F186" s="3">
        <v>44.3296998</v>
      </c>
      <c r="G186" s="3">
        <v>-89.1743977</v>
      </c>
      <c r="H186" s="7" t="s">
        <v>314</v>
      </c>
      <c r="I186" s="7" t="s">
        <v>317</v>
      </c>
      <c r="J186" s="7"/>
      <c r="K186" s="7"/>
      <c r="L186" s="7" t="s">
        <v>317</v>
      </c>
      <c r="M186" s="7"/>
    </row>
    <row r="187" spans="1:13" x14ac:dyDescent="0.25">
      <c r="A187" s="3">
        <v>265400</v>
      </c>
      <c r="B187" s="3" t="s">
        <v>201</v>
      </c>
      <c r="C187" s="3" t="s">
        <v>353</v>
      </c>
      <c r="D187" s="3">
        <v>5</v>
      </c>
      <c r="E187" s="3">
        <v>30</v>
      </c>
      <c r="F187" s="3">
        <v>44.340893199999996</v>
      </c>
      <c r="G187" s="3">
        <v>-89.144434200000006</v>
      </c>
      <c r="H187" s="7" t="s">
        <v>314</v>
      </c>
      <c r="I187" s="7" t="s">
        <v>322</v>
      </c>
      <c r="J187" s="7"/>
      <c r="K187" s="7"/>
      <c r="L187" s="7" t="s">
        <v>322</v>
      </c>
      <c r="M187" s="7"/>
    </row>
    <row r="188" spans="1:13" x14ac:dyDescent="0.25">
      <c r="A188" s="3">
        <v>262700</v>
      </c>
      <c r="B188" s="4" t="s">
        <v>214</v>
      </c>
      <c r="C188" s="4" t="s">
        <v>353</v>
      </c>
      <c r="D188" s="3">
        <v>9</v>
      </c>
      <c r="E188" s="3">
        <v>42</v>
      </c>
      <c r="F188" s="3">
        <v>44.330134999999999</v>
      </c>
      <c r="G188" s="3">
        <v>-89.189299000000005</v>
      </c>
      <c r="H188" s="7" t="s">
        <v>314</v>
      </c>
      <c r="I188" s="7" t="s">
        <v>322</v>
      </c>
      <c r="J188" s="7"/>
      <c r="K188" s="7"/>
      <c r="L188" s="7" t="s">
        <v>322</v>
      </c>
      <c r="M188" s="7"/>
    </row>
    <row r="189" spans="1:13" x14ac:dyDescent="0.25">
      <c r="A189" s="3">
        <v>264900</v>
      </c>
      <c r="B189" s="3" t="s">
        <v>228</v>
      </c>
      <c r="C189" s="3" t="s">
        <v>353</v>
      </c>
      <c r="D189" s="3">
        <v>14</v>
      </c>
      <c r="E189" s="3">
        <v>46</v>
      </c>
      <c r="F189" s="3">
        <v>44.334661500000003</v>
      </c>
      <c r="G189" s="3">
        <v>-89.167392800000002</v>
      </c>
      <c r="H189" s="7" t="s">
        <v>314</v>
      </c>
      <c r="I189" s="7" t="s">
        <v>317</v>
      </c>
      <c r="J189" s="7"/>
      <c r="K189" s="7"/>
      <c r="L189" s="7" t="s">
        <v>317</v>
      </c>
      <c r="M189" s="7"/>
    </row>
    <row r="190" spans="1:13" x14ac:dyDescent="0.25">
      <c r="A190" s="3">
        <v>261200</v>
      </c>
      <c r="B190" s="3" t="s">
        <v>276</v>
      </c>
      <c r="C190" s="3" t="s">
        <v>353</v>
      </c>
      <c r="D190" s="3">
        <v>104</v>
      </c>
      <c r="E190" s="3">
        <v>76</v>
      </c>
      <c r="F190" s="3">
        <v>44.322624099999999</v>
      </c>
      <c r="G190" s="3">
        <v>-89.181498599999998</v>
      </c>
      <c r="H190" s="7" t="s">
        <v>314</v>
      </c>
      <c r="I190" s="7" t="s">
        <v>317</v>
      </c>
      <c r="J190" s="7"/>
      <c r="K190" s="7"/>
      <c r="L190" s="7" t="s">
        <v>317</v>
      </c>
      <c r="M190" s="7"/>
    </row>
    <row r="191" spans="1:13" x14ac:dyDescent="0.25">
      <c r="A191" s="3">
        <v>262800</v>
      </c>
      <c r="B191" s="3" t="s">
        <v>202</v>
      </c>
      <c r="C191" s="3" t="s">
        <v>353</v>
      </c>
      <c r="D191" s="3">
        <v>6</v>
      </c>
      <c r="E191" s="3">
        <v>30</v>
      </c>
      <c r="F191" s="3">
        <v>44.327278900000003</v>
      </c>
      <c r="G191" s="3">
        <v>-89.189785499999999</v>
      </c>
      <c r="H191" s="7" t="s">
        <v>318</v>
      </c>
      <c r="I191" s="7" t="s">
        <v>322</v>
      </c>
      <c r="J191" s="7"/>
      <c r="K191" s="7"/>
      <c r="L191" s="7" t="s">
        <v>322</v>
      </c>
      <c r="M191" s="7"/>
    </row>
    <row r="192" spans="1:13" x14ac:dyDescent="0.25">
      <c r="A192" s="3">
        <v>264100</v>
      </c>
      <c r="B192" s="3" t="s">
        <v>246</v>
      </c>
      <c r="C192" s="3" t="s">
        <v>353</v>
      </c>
      <c r="D192" s="3">
        <v>13</v>
      </c>
      <c r="E192" s="3">
        <v>59</v>
      </c>
      <c r="F192" s="3">
        <v>44.323643300000001</v>
      </c>
      <c r="G192" s="3">
        <v>-89.191139800000002</v>
      </c>
      <c r="H192" s="7" t="s">
        <v>314</v>
      </c>
      <c r="I192" s="7" t="s">
        <v>317</v>
      </c>
      <c r="J192" s="7"/>
      <c r="K192" s="7"/>
      <c r="L192" s="7" t="s">
        <v>317</v>
      </c>
      <c r="M192" s="7"/>
    </row>
    <row r="193" spans="1:13" x14ac:dyDescent="0.25">
      <c r="A193" s="3">
        <v>265100</v>
      </c>
      <c r="B193" s="3" t="s">
        <v>275</v>
      </c>
      <c r="C193" s="3" t="s">
        <v>353</v>
      </c>
      <c r="D193" s="3">
        <v>30</v>
      </c>
      <c r="E193" s="3">
        <v>75</v>
      </c>
      <c r="F193" s="3">
        <v>44.333486999999998</v>
      </c>
      <c r="G193" s="3">
        <v>-89.160272899999995</v>
      </c>
      <c r="H193" s="7" t="s">
        <v>314</v>
      </c>
      <c r="I193" s="7" t="s">
        <v>317</v>
      </c>
      <c r="J193" s="7"/>
      <c r="K193" s="7"/>
      <c r="L193" s="7" t="s">
        <v>317</v>
      </c>
      <c r="M193" s="7"/>
    </row>
    <row r="194" spans="1:13" x14ac:dyDescent="0.25">
      <c r="A194" s="3">
        <v>258700</v>
      </c>
      <c r="B194" s="3" t="s">
        <v>182</v>
      </c>
      <c r="C194" s="3" t="s">
        <v>353</v>
      </c>
      <c r="D194" s="3">
        <v>13</v>
      </c>
      <c r="E194" s="3">
        <v>43</v>
      </c>
      <c r="F194" s="3">
        <v>44.3501805</v>
      </c>
      <c r="G194" s="3">
        <v>-89.083077099999997</v>
      </c>
      <c r="H194" s="7" t="s">
        <v>318</v>
      </c>
      <c r="I194" s="7"/>
      <c r="J194" s="7"/>
      <c r="K194" s="7"/>
      <c r="L194" s="7" t="s">
        <v>319</v>
      </c>
      <c r="M194" s="7"/>
    </row>
    <row r="195" spans="1:13" x14ac:dyDescent="0.25">
      <c r="A195" s="3">
        <v>265200</v>
      </c>
      <c r="B195" s="3" t="s">
        <v>240</v>
      </c>
      <c r="C195" s="3" t="s">
        <v>353</v>
      </c>
      <c r="D195" s="3">
        <v>9</v>
      </c>
      <c r="E195" s="3">
        <v>55</v>
      </c>
      <c r="F195" s="3">
        <v>44.335782799999997</v>
      </c>
      <c r="G195" s="3">
        <v>-89.156083600000002</v>
      </c>
      <c r="H195" s="7" t="s">
        <v>314</v>
      </c>
      <c r="I195" s="7" t="s">
        <v>317</v>
      </c>
      <c r="J195" s="7"/>
      <c r="K195" s="7"/>
      <c r="L195" s="7" t="s">
        <v>317</v>
      </c>
      <c r="M195" s="7"/>
    </row>
    <row r="196" spans="1:13" x14ac:dyDescent="0.25">
      <c r="A196" s="3">
        <v>262900</v>
      </c>
      <c r="B196" s="3" t="s">
        <v>210</v>
      </c>
      <c r="C196" s="3" t="s">
        <v>353</v>
      </c>
      <c r="D196" s="3">
        <v>14</v>
      </c>
      <c r="E196" s="3">
        <v>40</v>
      </c>
      <c r="F196" s="3">
        <v>44.326761699999999</v>
      </c>
      <c r="G196" s="3">
        <v>-89.193679599999996</v>
      </c>
      <c r="H196" s="7" t="s">
        <v>314</v>
      </c>
      <c r="I196" s="7" t="s">
        <v>317</v>
      </c>
      <c r="J196" s="7"/>
      <c r="K196" s="7"/>
      <c r="L196" s="7" t="s">
        <v>317</v>
      </c>
      <c r="M196" s="7"/>
    </row>
    <row r="197" spans="1:13" x14ac:dyDescent="0.25">
      <c r="A197" s="3">
        <v>265300</v>
      </c>
      <c r="B197" s="3" t="s">
        <v>288</v>
      </c>
      <c r="C197" s="3" t="s">
        <v>353</v>
      </c>
      <c r="D197" s="3">
        <v>116</v>
      </c>
      <c r="E197" s="3">
        <v>95</v>
      </c>
      <c r="F197" s="3">
        <v>44.342051400000003</v>
      </c>
      <c r="G197" s="3">
        <v>-89.149912400000005</v>
      </c>
      <c r="H197" s="7" t="s">
        <v>314</v>
      </c>
      <c r="I197" s="7" t="s">
        <v>317</v>
      </c>
      <c r="J197" s="7"/>
      <c r="K197" s="7"/>
      <c r="L197" s="7" t="s">
        <v>317</v>
      </c>
      <c r="M197" s="7"/>
    </row>
    <row r="198" spans="1:13" x14ac:dyDescent="0.25">
      <c r="A198" s="3">
        <v>265000</v>
      </c>
      <c r="B198" s="3" t="s">
        <v>267</v>
      </c>
      <c r="C198" s="3" t="s">
        <v>353</v>
      </c>
      <c r="D198" s="3">
        <v>80</v>
      </c>
      <c r="E198" s="3">
        <v>67</v>
      </c>
      <c r="F198" s="3">
        <v>44.338421699999998</v>
      </c>
      <c r="G198" s="3">
        <v>-89.167256300000005</v>
      </c>
      <c r="H198" s="7" t="s">
        <v>314</v>
      </c>
      <c r="I198" s="7" t="s">
        <v>317</v>
      </c>
      <c r="J198" s="7"/>
      <c r="K198" s="7"/>
      <c r="L198" s="7" t="s">
        <v>317</v>
      </c>
      <c r="M198" s="7"/>
    </row>
    <row r="199" spans="1:13" x14ac:dyDescent="0.25">
      <c r="A199" s="3">
        <v>255000</v>
      </c>
      <c r="B199" s="3" t="s">
        <v>239</v>
      </c>
      <c r="C199" s="3" t="s">
        <v>353</v>
      </c>
      <c r="D199" s="3">
        <v>69</v>
      </c>
      <c r="E199" s="3">
        <v>53</v>
      </c>
      <c r="F199" s="3">
        <v>44.289855799999998</v>
      </c>
      <c r="G199" s="3">
        <v>-89.103498400000007</v>
      </c>
      <c r="H199" s="7" t="s">
        <v>314</v>
      </c>
      <c r="I199" s="7" t="s">
        <v>317</v>
      </c>
      <c r="J199" s="7"/>
      <c r="K199" s="7"/>
      <c r="L199" s="7" t="s">
        <v>317</v>
      </c>
      <c r="M199" s="7"/>
    </row>
    <row r="200" spans="1:13" x14ac:dyDescent="0.25">
      <c r="A200" s="3">
        <v>265500</v>
      </c>
      <c r="B200" s="3" t="s">
        <v>255</v>
      </c>
      <c r="C200" s="3" t="s">
        <v>353</v>
      </c>
      <c r="D200" s="3">
        <v>89</v>
      </c>
      <c r="E200" s="3">
        <v>63</v>
      </c>
      <c r="F200" s="3">
        <v>44.346599599999998</v>
      </c>
      <c r="G200" s="3">
        <v>-89.153650999999996</v>
      </c>
      <c r="H200" s="7" t="s">
        <v>314</v>
      </c>
      <c r="I200" s="7" t="s">
        <v>317</v>
      </c>
      <c r="J200" s="7"/>
      <c r="K200" s="7"/>
      <c r="L200" s="7" t="s">
        <v>317</v>
      </c>
      <c r="M200" s="7"/>
    </row>
    <row r="201" spans="1:13" x14ac:dyDescent="0.25">
      <c r="A201" s="5">
        <v>265600</v>
      </c>
      <c r="B201" s="4" t="s">
        <v>244</v>
      </c>
      <c r="C201" s="4" t="s">
        <v>353</v>
      </c>
      <c r="D201" s="3">
        <v>35</v>
      </c>
      <c r="E201" s="3">
        <v>58</v>
      </c>
      <c r="F201" s="5">
        <v>44.341927480000003</v>
      </c>
      <c r="G201" s="5">
        <v>-89.140557990000005</v>
      </c>
      <c r="H201" s="7" t="s">
        <v>314</v>
      </c>
      <c r="I201" s="7" t="s">
        <v>317</v>
      </c>
      <c r="J201" s="7"/>
      <c r="K201" s="7"/>
      <c r="L201" s="7" t="s">
        <v>317</v>
      </c>
      <c r="M201" s="7"/>
    </row>
    <row r="202" spans="1:13" x14ac:dyDescent="0.25">
      <c r="A202" s="3">
        <v>186400</v>
      </c>
      <c r="B202" s="3" t="s">
        <v>188</v>
      </c>
      <c r="C202" s="3" t="s">
        <v>354</v>
      </c>
      <c r="D202" s="3">
        <v>141</v>
      </c>
      <c r="E202" s="3">
        <v>65</v>
      </c>
      <c r="F202" s="3">
        <v>44.212668600000001</v>
      </c>
      <c r="G202" s="3">
        <v>-89.169298800000007</v>
      </c>
      <c r="H202" s="7" t="s">
        <v>314</v>
      </c>
      <c r="I202" s="7" t="s">
        <v>317</v>
      </c>
      <c r="J202" s="7"/>
      <c r="K202" s="7"/>
      <c r="L202" s="7"/>
      <c r="M202" s="7"/>
    </row>
    <row r="203" spans="1:13" x14ac:dyDescent="0.25">
      <c r="A203" s="3">
        <v>191100</v>
      </c>
      <c r="B203" s="3" t="s">
        <v>268</v>
      </c>
      <c r="C203" s="3" t="s">
        <v>354</v>
      </c>
      <c r="D203" s="3">
        <v>272</v>
      </c>
      <c r="E203" s="3">
        <v>71</v>
      </c>
      <c r="F203" s="3">
        <v>44.216300500000003</v>
      </c>
      <c r="G203" s="3">
        <v>-89.124941199999995</v>
      </c>
      <c r="H203" s="7" t="s">
        <v>314</v>
      </c>
      <c r="I203" s="7" t="s">
        <v>317</v>
      </c>
      <c r="J203" s="7"/>
      <c r="K203" s="7"/>
      <c r="L203" s="7"/>
      <c r="M203" s="7"/>
    </row>
    <row r="204" spans="1:13" x14ac:dyDescent="0.25">
      <c r="A204" s="3">
        <v>196100</v>
      </c>
      <c r="B204" s="3" t="s">
        <v>231</v>
      </c>
      <c r="C204" s="3" t="s">
        <v>354</v>
      </c>
      <c r="D204" s="3">
        <v>143</v>
      </c>
      <c r="E204" s="3">
        <v>48</v>
      </c>
      <c r="F204" s="3">
        <v>44.232747500000002</v>
      </c>
      <c r="G204" s="3">
        <v>-89.162451700000005</v>
      </c>
      <c r="H204" s="7" t="s">
        <v>318</v>
      </c>
      <c r="I204" s="7" t="s">
        <v>317</v>
      </c>
      <c r="J204" s="7"/>
      <c r="K204" s="7"/>
      <c r="L204" s="7"/>
      <c r="M204" s="7"/>
    </row>
    <row r="205" spans="1:13" x14ac:dyDescent="0.25">
      <c r="A205" s="3">
        <v>149000</v>
      </c>
      <c r="B205" s="3" t="s">
        <v>95</v>
      </c>
      <c r="C205" s="3" t="s">
        <v>354</v>
      </c>
      <c r="D205" s="3">
        <v>40</v>
      </c>
      <c r="E205" s="3">
        <v>37</v>
      </c>
      <c r="F205" s="3">
        <v>44.0111457</v>
      </c>
      <c r="G205" s="3">
        <v>-89.160725600000006</v>
      </c>
      <c r="H205" s="7" t="s">
        <v>318</v>
      </c>
      <c r="I205" s="7"/>
      <c r="J205" s="7"/>
      <c r="K205" s="7"/>
      <c r="L205" s="7" t="s">
        <v>319</v>
      </c>
      <c r="M205"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2021 Revision Recommendations</vt:lpstr>
      <vt:lpstr>InfoFrom2018Spreadsheet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Beranek, Ashley E</dc:creator>
  <cp:lastModifiedBy>Kristi Minahan</cp:lastModifiedBy>
  <dcterms:created xsi:type="dcterms:W3CDTF">2021-01-07T17:12:20Z</dcterms:created>
  <dcterms:modified xsi:type="dcterms:W3CDTF">2021-03-25T20:18:48Z</dcterms:modified>
</cp:coreProperties>
</file>