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6490" windowHeight="6075" activeTab="4"/>
  </bookViews>
  <sheets>
    <sheet name="Notes" sheetId="1" r:id="rId1"/>
    <sheet name="Criteria" sheetId="2" r:id="rId2"/>
    <sheet name="t values" sheetId="3" r:id="rId3"/>
    <sheet name="TP REC&amp;FAL" sheetId="4" r:id="rId4"/>
    <sheet name="TP Calc Summary" sheetId="5" r:id="rId5"/>
  </sheets>
  <definedNames>
    <definedName name="_xlnm._FilterDatabase" localSheetId="4" hidden="1">'TP Calc Summary'!$A$1:$O$17</definedName>
    <definedName name="_xlfn.LOGNORM.DIST" hidden="1">#NAME?</definedName>
  </definedNames>
  <calcPr fullCalcOnLoad="1"/>
</workbook>
</file>

<file path=xl/sharedStrings.xml><?xml version="1.0" encoding="utf-8"?>
<sst xmlns="http://schemas.openxmlformats.org/spreadsheetml/2006/main" count="242" uniqueCount="99">
  <si>
    <t>Probability less than the critical value (t1-α,ν)</t>
  </si>
  <si>
    <t>infinity</t>
  </si>
  <si>
    <t>Critical values of Student's t distribution with ν degrees of freedom</t>
  </si>
  <si>
    <t>http://www.itl.nist.gov/div898/handbook/eda/section3/eda3672.htm</t>
  </si>
  <si>
    <t>ν</t>
  </si>
  <si>
    <t>WBIC</t>
  </si>
  <si>
    <t>WATERS ID</t>
  </si>
  <si>
    <t>Station</t>
  </si>
  <si>
    <t>Segment</t>
  </si>
  <si>
    <t>Official Waterbody Name</t>
  </si>
  <si>
    <t>N</t>
  </si>
  <si>
    <t>Mean</t>
  </si>
  <si>
    <t>Median</t>
  </si>
  <si>
    <t>STDEV</t>
  </si>
  <si>
    <t>L90% (mean-(Ks))</t>
  </si>
  <si>
    <t>U90% (mean+(Ks))</t>
  </si>
  <si>
    <t>Stdev/sqrt(N)</t>
  </si>
  <si>
    <t>t</t>
  </si>
  <si>
    <t>Df</t>
  </si>
  <si>
    <t>Natural Community</t>
  </si>
  <si>
    <t>Clearly Exceeds</t>
  </si>
  <si>
    <t>Clearly Meets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</si>
  <si>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</si>
  <si>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</si>
  <si>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</si>
  <si>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</si>
  <si>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</si>
  <si>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</si>
  <si>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</si>
  <si>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</si>
  <si>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</si>
  <si>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</si>
  <si>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</si>
  <si>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Median (ug/L)</t>
  </si>
  <si>
    <t>100 (ug/L)</t>
  </si>
  <si>
    <t>Data Selection</t>
  </si>
  <si>
    <t>Lakes:</t>
  </si>
  <si>
    <t>Sample Date Range, Years: Past 10 years (currently 2005 - 2014)</t>
  </si>
  <si>
    <t>Minimum Data Required: 6 samples, one per month May - October</t>
  </si>
  <si>
    <t>Rivers:</t>
  </si>
  <si>
    <t>May Exceed</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</si>
  <si>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</si>
  <si>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</si>
  <si>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</si>
  <si>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</si>
  <si>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</si>
  <si>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</si>
  <si>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</si>
  <si>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</si>
  <si>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</si>
  <si>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</si>
  <si>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</si>
  <si>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</si>
  <si>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</si>
  <si>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</si>
  <si>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</si>
  <si>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</si>
  <si>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Unnamed Trib to Yahara R</t>
  </si>
  <si>
    <t>75 (ug/L)</t>
  </si>
  <si>
    <t>AMV-CM-1</t>
  </si>
  <si>
    <t>Door Creek</t>
  </si>
  <si>
    <t>AMV-DC-3</t>
  </si>
  <si>
    <t>AMV-D-Q</t>
  </si>
  <si>
    <t>Dorn Creek (Spring (Dorn) Creek)</t>
  </si>
  <si>
    <t>AMV-D-Meffert</t>
  </si>
  <si>
    <t>Nine Springs Creek (Nine Springs Creek)</t>
  </si>
  <si>
    <t>May Exceeds</t>
  </si>
  <si>
    <t>AMV-NSC-16</t>
  </si>
  <si>
    <t>AMV-PB-4</t>
  </si>
  <si>
    <t>Pheasant Branch (Pheasant Branch)</t>
  </si>
  <si>
    <t>AMV-PBW-5</t>
  </si>
  <si>
    <t>AMV-S-113</t>
  </si>
  <si>
    <t>Sixmile Creek (Six Mile Creek)</t>
  </si>
  <si>
    <t>AMV-S-Mill</t>
  </si>
  <si>
    <t>AMV-S-S Woodland</t>
  </si>
  <si>
    <t>AMV-TC-11</t>
  </si>
  <si>
    <t>Token Creek (Token Cr)</t>
  </si>
  <si>
    <t>AMV-TC-7</t>
  </si>
  <si>
    <t>AMV-TC-9</t>
  </si>
  <si>
    <t>Unnamed</t>
  </si>
  <si>
    <t>AMV-YR-3</t>
  </si>
  <si>
    <t>Yahara River</t>
  </si>
  <si>
    <t>AMV-YR-8A</t>
  </si>
  <si>
    <t>AMV-YRW-Prospect</t>
  </si>
  <si>
    <t>Relation to Criteria</t>
  </si>
  <si>
    <t>HUC12</t>
  </si>
  <si>
    <t>070900020504</t>
  </si>
  <si>
    <t>070900020901</t>
  </si>
  <si>
    <t>070900020602</t>
  </si>
  <si>
    <t>070900020702</t>
  </si>
  <si>
    <t>070900020603</t>
  </si>
  <si>
    <t>070900020503</t>
  </si>
  <si>
    <t>070900020903</t>
  </si>
  <si>
    <t>AU HUC12</t>
  </si>
  <si>
    <t>x</t>
  </si>
  <si>
    <t>Criteria (ug/L)</t>
  </si>
  <si>
    <t>Y</t>
  </si>
  <si>
    <t>Overwhelming Exceedance</t>
  </si>
  <si>
    <t>Moved to TP/Biology sheet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</si>
</sst>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
    <numFmt numFmtId="174" formatCode="0.000"/>
  </numFmts>
  <fonts count="45">
    <font>
      <sz val="11"/>
      <color theme="1"/>
      <name val="Calibri"/>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sz val="10"/>
      <name val="Calibri"/>
      <family val="2"/>
    </font>
    <font>
      <sz val="8"/>
      <name val="Tahoma"/>
      <family val="2"/>
    </font>
    <font>
      <sz val="18"/>
      <color indexed="8"/>
      <name val="Calibri"/>
      <family val="2"/>
    </font>
    <font>
      <b/>
      <sz val="2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style="thin"/>
      <top style="thin"/>
      <bottom style="thin"/>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Font="1" applyAlignment="1">
      <alignment/>
    </xf>
    <xf numFmtId="0" fontId="36" fillId="0" borderId="0" xfId="53" applyAlignment="1">
      <alignment/>
    </xf>
    <xf numFmtId="0" fontId="0" fillId="0" borderId="0" xfId="0" applyAlignment="1">
      <alignment horizontal="right"/>
    </xf>
    <xf numFmtId="0" fontId="42" fillId="0" borderId="0" xfId="0" applyFont="1" applyAlignment="1">
      <alignment horizontal="right"/>
    </xf>
    <xf numFmtId="0" fontId="42" fillId="0" borderId="0" xfId="0" applyFont="1" applyAlignment="1">
      <alignment/>
    </xf>
    <xf numFmtId="0" fontId="0" fillId="0" borderId="0" xfId="0" applyAlignment="1">
      <alignment wrapText="1"/>
    </xf>
    <xf numFmtId="0" fontId="42" fillId="0" borderId="10" xfId="0" applyFont="1" applyBorder="1" applyAlignment="1">
      <alignment horizontal="right"/>
    </xf>
    <xf numFmtId="0" fontId="42" fillId="0" borderId="11" xfId="0" applyFont="1" applyBorder="1" applyAlignment="1">
      <alignment horizontal="right"/>
    </xf>
    <xf numFmtId="0" fontId="42" fillId="0" borderId="11" xfId="0" applyFont="1" applyFill="1" applyBorder="1" applyAlignment="1">
      <alignment horizontal="right"/>
    </xf>
    <xf numFmtId="0" fontId="0" fillId="0" borderId="10" xfId="0" applyBorder="1" applyAlignment="1">
      <alignment horizontal="center"/>
    </xf>
    <xf numFmtId="0" fontId="0" fillId="0" borderId="12" xfId="0" applyBorder="1" applyAlignment="1">
      <alignment/>
    </xf>
    <xf numFmtId="0" fontId="0" fillId="0" borderId="11" xfId="0" applyBorder="1" applyAlignment="1">
      <alignment horizontal="center"/>
    </xf>
    <xf numFmtId="0" fontId="0" fillId="0" borderId="13" xfId="0" applyBorder="1" applyAlignment="1">
      <alignment/>
    </xf>
    <xf numFmtId="0" fontId="0" fillId="0" borderId="11" xfId="0" applyBorder="1" applyAlignment="1">
      <alignment/>
    </xf>
    <xf numFmtId="0" fontId="0" fillId="33" borderId="11" xfId="0" applyFill="1" applyBorder="1" applyAlignment="1">
      <alignment/>
    </xf>
    <xf numFmtId="0" fontId="0" fillId="0" borderId="11" xfId="0" applyBorder="1" applyAlignment="1">
      <alignment horizontal="left"/>
    </xf>
    <xf numFmtId="0" fontId="0" fillId="0" borderId="13" xfId="0" applyFont="1" applyBorder="1" applyAlignment="1">
      <alignment/>
    </xf>
    <xf numFmtId="174" fontId="0" fillId="0" borderId="13" xfId="0" applyNumberFormat="1" applyFont="1" applyBorder="1" applyAlignment="1">
      <alignment/>
    </xf>
    <xf numFmtId="2" fontId="0" fillId="0" borderId="13" xfId="0" applyNumberFormat="1" applyFont="1"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0" xfId="0" applyFont="1" applyBorder="1" applyAlignment="1">
      <alignment/>
    </xf>
    <xf numFmtId="174" fontId="0" fillId="0" borderId="0" xfId="0" applyNumberFormat="1" applyFont="1" applyBorder="1" applyAlignment="1">
      <alignment/>
    </xf>
    <xf numFmtId="2" fontId="0" fillId="0" borderId="0" xfId="0" applyNumberFormat="1"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71" fontId="0" fillId="33" borderId="11" xfId="0" applyNumberFormat="1" applyFill="1" applyBorder="1" applyAlignment="1">
      <alignment/>
    </xf>
    <xf numFmtId="0" fontId="0" fillId="33" borderId="0" xfId="0" applyFill="1" applyBorder="1" applyAlignment="1">
      <alignment/>
    </xf>
    <xf numFmtId="174" fontId="42" fillId="33" borderId="0" xfId="0" applyNumberFormat="1" applyFont="1" applyFill="1" applyBorder="1" applyAlignment="1">
      <alignment/>
    </xf>
    <xf numFmtId="174" fontId="0" fillId="33" borderId="0" xfId="0" applyNumberFormat="1" applyFill="1" applyBorder="1" applyAlignment="1">
      <alignment/>
    </xf>
    <xf numFmtId="2" fontId="0" fillId="33" borderId="0" xfId="0" applyNumberFormat="1" applyFill="1" applyBorder="1" applyAlignment="1">
      <alignment/>
    </xf>
    <xf numFmtId="2" fontId="42" fillId="33" borderId="0" xfId="0" applyNumberFormat="1" applyFont="1" applyFill="1" applyBorder="1" applyAlignment="1">
      <alignment/>
    </xf>
    <xf numFmtId="0" fontId="0" fillId="0" borderId="0" xfId="0" applyBorder="1" applyAlignment="1">
      <alignment horizontal="center"/>
    </xf>
    <xf numFmtId="0" fontId="0" fillId="0" borderId="11" xfId="0" applyFill="1" applyBorder="1" applyAlignment="1">
      <alignment/>
    </xf>
    <xf numFmtId="0" fontId="42" fillId="0" borderId="11" xfId="0" applyFont="1" applyBorder="1" applyAlignment="1">
      <alignment horizontal="center"/>
    </xf>
    <xf numFmtId="0" fontId="44" fillId="0" borderId="0" xfId="0" applyFont="1" applyAlignment="1">
      <alignment/>
    </xf>
    <xf numFmtId="0" fontId="42" fillId="0" borderId="0" xfId="0" applyFont="1" applyBorder="1" applyAlignment="1">
      <alignment horizontal="center"/>
    </xf>
    <xf numFmtId="0" fontId="42" fillId="0" borderId="13" xfId="0" applyFont="1" applyBorder="1" applyAlignment="1">
      <alignment horizontal="center"/>
    </xf>
    <xf numFmtId="0" fontId="0" fillId="0" borderId="13" xfId="0" applyBorder="1" applyAlignment="1">
      <alignment horizontal="center"/>
    </xf>
    <xf numFmtId="2" fontId="42" fillId="0" borderId="20" xfId="0" applyNumberFormat="1" applyFont="1" applyBorder="1" applyAlignment="1">
      <alignment/>
    </xf>
    <xf numFmtId="2" fontId="42" fillId="0" borderId="21" xfId="0" applyNumberFormat="1" applyFont="1" applyBorder="1" applyAlignment="1">
      <alignment/>
    </xf>
    <xf numFmtId="2" fontId="42" fillId="0" borderId="22" xfId="0" applyNumberFormat="1" applyFont="1" applyBorder="1" applyAlignment="1">
      <alignment/>
    </xf>
    <xf numFmtId="0" fontId="42" fillId="0" borderId="23" xfId="0" applyFont="1" applyFill="1" applyBorder="1" applyAlignment="1">
      <alignment horizontal="right"/>
    </xf>
    <xf numFmtId="0" fontId="42" fillId="0" borderId="24" xfId="0" applyFont="1" applyFill="1" applyBorder="1" applyAlignment="1">
      <alignment horizontal="right"/>
    </xf>
    <xf numFmtId="0" fontId="42" fillId="0" borderId="25" xfId="0" applyFont="1" applyFill="1" applyBorder="1" applyAlignment="1">
      <alignment horizontal="right"/>
    </xf>
    <xf numFmtId="49" fontId="2" fillId="0" borderId="0" xfId="0" applyNumberFormat="1" applyFont="1" applyAlignment="1">
      <alignment/>
    </xf>
    <xf numFmtId="49" fontId="2" fillId="34" borderId="26" xfId="0" applyNumberFormat="1" applyFont="1" applyFill="1"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6" xfId="0" applyBorder="1" applyAlignment="1">
      <alignment horizontal="right"/>
    </xf>
    <xf numFmtId="0" fontId="22" fillId="0" borderId="27" xfId="0" applyFont="1" applyFill="1" applyBorder="1" applyAlignment="1">
      <alignment/>
    </xf>
    <xf numFmtId="2" fontId="0" fillId="0" borderId="28" xfId="0" applyNumberFormat="1" applyFont="1" applyBorder="1" applyAlignment="1">
      <alignment/>
    </xf>
    <xf numFmtId="0" fontId="0" fillId="0" borderId="29" xfId="0" applyBorder="1" applyAlignment="1">
      <alignment/>
    </xf>
    <xf numFmtId="0" fontId="0" fillId="0" borderId="30" xfId="0" applyBorder="1" applyAlignment="1">
      <alignment horizontal="right"/>
    </xf>
    <xf numFmtId="0" fontId="42" fillId="0" borderId="26" xfId="0" applyFont="1" applyBorder="1" applyAlignment="1">
      <alignment/>
    </xf>
    <xf numFmtId="49" fontId="0" fillId="0" borderId="0" xfId="0" applyNumberFormat="1" applyAlignment="1">
      <alignment/>
    </xf>
    <xf numFmtId="0" fontId="0" fillId="0" borderId="0" xfId="0" applyNumberFormat="1" applyAlignment="1">
      <alignment/>
    </xf>
    <xf numFmtId="0" fontId="42" fillId="0" borderId="0" xfId="0" applyFont="1" applyFill="1" applyBorder="1" applyAlignment="1">
      <alignment/>
    </xf>
    <xf numFmtId="0" fontId="42" fillId="0" borderId="0" xfId="0" applyFont="1" applyFill="1" applyBorder="1" applyAlignment="1">
      <alignment wrapText="1"/>
    </xf>
    <xf numFmtId="0" fontId="0" fillId="9" borderId="0" xfId="0" applyFill="1" applyAlignment="1">
      <alignment/>
    </xf>
    <xf numFmtId="2" fontId="0" fillId="0" borderId="0" xfId="0" applyNumberFormat="1" applyAlignment="1">
      <alignment/>
    </xf>
    <xf numFmtId="0" fontId="0" fillId="0" borderId="0" xfId="0" applyAlignment="1">
      <alignment horizontal="left" wrapText="1"/>
    </xf>
    <xf numFmtId="0" fontId="0" fillId="0" borderId="0" xfId="0"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8</xdr:row>
      <xdr:rowOff>28575</xdr:rowOff>
    </xdr:from>
    <xdr:to>
      <xdr:col>4</xdr:col>
      <xdr:colOff>571500</xdr:colOff>
      <xdr:row>8</xdr:row>
      <xdr:rowOff>171450</xdr:rowOff>
    </xdr:to>
    <xdr:sp>
      <xdr:nvSpPr>
        <xdr:cNvPr id="1" name="Rectangle 4"/>
        <xdr:cNvSpPr>
          <a:spLocks/>
        </xdr:cNvSpPr>
      </xdr:nvSpPr>
      <xdr:spPr>
        <a:xfrm>
          <a:off x="3943350" y="2171700"/>
          <a:ext cx="3352800" cy="1428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495300</xdr:colOff>
      <xdr:row>21</xdr:row>
      <xdr:rowOff>47625</xdr:rowOff>
    </xdr:to>
    <xdr:grpSp>
      <xdr:nvGrpSpPr>
        <xdr:cNvPr id="1" name="Group 1"/>
        <xdr:cNvGrpSpPr>
          <a:grpSpLocks/>
        </xdr:cNvGrpSpPr>
      </xdr:nvGrpSpPr>
      <xdr:grpSpPr>
        <a:xfrm>
          <a:off x="0" y="571500"/>
          <a:ext cx="9267825" cy="3476625"/>
          <a:chOff x="0" y="2095500"/>
          <a:chExt cx="8420100" cy="3476625"/>
        </a:xfrm>
        <a:solidFill>
          <a:srgbClr val="FFFFFF"/>
        </a:solidFill>
      </xdr:grpSpPr>
      <xdr:pic>
        <xdr:nvPicPr>
          <xdr:cNvPr id="2" name="Picture 1"/>
          <xdr:cNvPicPr preferRelativeResize="1">
            <a:picLocks noChangeAspect="1"/>
          </xdr:cNvPicPr>
        </xdr:nvPicPr>
        <xdr:blipFill>
          <a:blip r:embed="rId1"/>
          <a:stretch>
            <a:fillRect/>
          </a:stretch>
        </xdr:blipFill>
        <xdr:spPr>
          <a:xfrm>
            <a:off x="0" y="2095500"/>
            <a:ext cx="8420100" cy="3476625"/>
          </a:xfrm>
          <a:prstGeom prst="rect">
            <a:avLst/>
          </a:prstGeom>
          <a:noFill/>
          <a:ln w="9525" cmpd="sng">
            <a:noFill/>
          </a:ln>
        </xdr:spPr>
      </xdr:pic>
      <xdr:sp>
        <xdr:nvSpPr>
          <xdr:cNvPr id="3" name="Rectangle 3"/>
          <xdr:cNvSpPr>
            <a:spLocks/>
          </xdr:cNvSpPr>
        </xdr:nvSpPr>
        <xdr:spPr>
          <a:xfrm>
            <a:off x="6075102" y="3543514"/>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4" name="Rectangle 4"/>
          <xdr:cNvSpPr>
            <a:spLocks/>
          </xdr:cNvSpPr>
        </xdr:nvSpPr>
        <xdr:spPr>
          <a:xfrm>
            <a:off x="6075102" y="4609969"/>
            <a:ext cx="536781" cy="285952"/>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47625</xdr:rowOff>
    </xdr:from>
    <xdr:to>
      <xdr:col>5</xdr:col>
      <xdr:colOff>457200</xdr:colOff>
      <xdr:row>65</xdr:row>
      <xdr:rowOff>19050</xdr:rowOff>
    </xdr:to>
    <xdr:pic>
      <xdr:nvPicPr>
        <xdr:cNvPr id="1" name="Picture 2"/>
        <xdr:cNvPicPr preferRelativeResize="1">
          <a:picLocks noChangeAspect="1"/>
        </xdr:cNvPicPr>
      </xdr:nvPicPr>
      <xdr:blipFill>
        <a:blip r:embed="rId1"/>
        <a:stretch>
          <a:fillRect/>
        </a:stretch>
      </xdr:blipFill>
      <xdr:spPr>
        <a:xfrm>
          <a:off x="0" y="8839200"/>
          <a:ext cx="6029325" cy="3590925"/>
        </a:xfrm>
        <a:prstGeom prst="rect">
          <a:avLst/>
        </a:prstGeom>
        <a:noFill/>
        <a:ln w="9525" cmpd="sng">
          <a:noFill/>
        </a:ln>
      </xdr:spPr>
    </xdr:pic>
    <xdr:clientData/>
  </xdr:twoCellAnchor>
  <xdr:twoCellAnchor>
    <xdr:from>
      <xdr:col>6</xdr:col>
      <xdr:colOff>400050</xdr:colOff>
      <xdr:row>49</xdr:row>
      <xdr:rowOff>28575</xdr:rowOff>
    </xdr:from>
    <xdr:to>
      <xdr:col>10</xdr:col>
      <xdr:colOff>381000</xdr:colOff>
      <xdr:row>58</xdr:row>
      <xdr:rowOff>57150</xdr:rowOff>
    </xdr:to>
    <xdr:grpSp>
      <xdr:nvGrpSpPr>
        <xdr:cNvPr id="2" name="Group 9"/>
        <xdr:cNvGrpSpPr>
          <a:grpSpLocks/>
        </xdr:cNvGrpSpPr>
      </xdr:nvGrpSpPr>
      <xdr:grpSpPr>
        <a:xfrm>
          <a:off x="7029450" y="9391650"/>
          <a:ext cx="4076700" cy="1743075"/>
          <a:chOff x="1524000" y="577334"/>
          <a:chExt cx="2421199" cy="1740932"/>
        </a:xfrm>
        <a:solidFill>
          <a:srgbClr val="FFFFFF"/>
        </a:solidFill>
      </xdr:grpSpPr>
      <xdr:grpSp>
        <xdr:nvGrpSpPr>
          <xdr:cNvPr id="3" name="Group 10"/>
          <xdr:cNvGrpSpPr>
            <a:grpSpLocks/>
          </xdr:cNvGrpSpPr>
        </xdr:nvGrpSpPr>
        <xdr:grpSpPr>
          <a:xfrm>
            <a:off x="1524000" y="757956"/>
            <a:ext cx="457607" cy="1388829"/>
            <a:chOff x="1524000" y="758087"/>
            <a:chExt cx="457549" cy="1388940"/>
          </a:xfrm>
          <a:solidFill>
            <a:srgbClr val="FFFFFF"/>
          </a:solidFill>
        </xdr:grpSpPr>
        <xdr:sp>
          <xdr:nvSpPr>
            <xdr:cNvPr id="4" name="Straight Connector 14"/>
            <xdr:cNvSpPr>
              <a:spLocks/>
            </xdr:cNvSpPr>
          </xdr:nvSpPr>
          <xdr:spPr>
            <a:xfrm>
              <a:off x="1755977" y="758087"/>
              <a:ext cx="0" cy="137956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nvGrpSpPr>
            <xdr:cNvPr id="5" name="Group 15"/>
            <xdr:cNvGrpSpPr>
              <a:grpSpLocks/>
            </xdr:cNvGrpSpPr>
          </xdr:nvGrpSpPr>
          <xdr:grpSpPr>
            <a:xfrm>
              <a:off x="1524000" y="1214701"/>
              <a:ext cx="457549" cy="456614"/>
              <a:chOff x="1524000" y="1214725"/>
              <a:chExt cx="457549" cy="456638"/>
            </a:xfrm>
            <a:solidFill>
              <a:srgbClr val="FFFFFF"/>
            </a:solidFill>
          </xdr:grpSpPr>
          <xdr:sp>
            <xdr:nvSpPr>
              <xdr:cNvPr id="6" name="Oval 18"/>
              <xdr:cNvSpPr>
                <a:spLocks/>
              </xdr:cNvSpPr>
            </xdr:nvSpPr>
            <xdr:spPr>
              <a:xfrm>
                <a:off x="1524000" y="1214725"/>
                <a:ext cx="458235" cy="456638"/>
              </a:xfrm>
              <a:prstGeom prst="ellipse">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sp>
            <xdr:nvSpPr>
              <xdr:cNvPr id="7" name="TextBox 4"/>
              <xdr:cNvSpPr txBox="1">
                <a:spLocks noChangeArrowheads="1"/>
              </xdr:cNvSpPr>
            </xdr:nvSpPr>
            <xdr:spPr>
              <a:xfrm>
                <a:off x="1563578" y="1252740"/>
                <a:ext cx="378965" cy="409033"/>
              </a:xfrm>
              <a:prstGeom prst="rect">
                <a:avLst/>
              </a:prstGeom>
              <a:noFill/>
              <a:ln w="9525" cmpd="sng">
                <a:noFill/>
              </a:ln>
            </xdr:spPr>
            <xdr:txBody>
              <a:bodyPr vertOverflow="clip" wrap="square"/>
              <a:p>
                <a:pPr algn="l">
                  <a:defRPr/>
                </a:pPr>
                <a:r>
                  <a:rPr lang="en-US" cap="none" sz="2000" b="1" i="0" u="none" baseline="0">
                    <a:solidFill>
                      <a:srgbClr val="FFFFFF"/>
                    </a:solidFill>
                    <a:latin typeface="Calibri"/>
                    <a:ea typeface="Calibri"/>
                    <a:cs typeface="Calibri"/>
                  </a:rPr>
                  <a:t>M</a:t>
                </a:r>
              </a:p>
            </xdr:txBody>
          </xdr:sp>
        </xdr:grpSp>
        <xdr:sp>
          <xdr:nvSpPr>
            <xdr:cNvPr id="8" name="Straight Connector 16"/>
            <xdr:cNvSpPr>
              <a:spLocks/>
            </xdr:cNvSpPr>
          </xdr:nvSpPr>
          <xdr:spPr>
            <a:xfrm>
              <a:off x="1563578" y="758087"/>
              <a:ext cx="37896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Straight Connector 17"/>
            <xdr:cNvSpPr>
              <a:spLocks/>
            </xdr:cNvSpPr>
          </xdr:nvSpPr>
          <xdr:spPr>
            <a:xfrm>
              <a:off x="1563578" y="2147027"/>
              <a:ext cx="37896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sp>
        <xdr:nvSpPr>
          <xdr:cNvPr id="10" name="TextBox 12"/>
          <xdr:cNvSpPr txBox="1">
            <a:spLocks noChangeArrowheads="1"/>
          </xdr:cNvSpPr>
        </xdr:nvSpPr>
        <xdr:spPr>
          <a:xfrm>
            <a:off x="1982212" y="577334"/>
            <a:ext cx="1962987"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Upper 90% (U90%)</a:t>
            </a:r>
          </a:p>
        </xdr:txBody>
      </xdr:sp>
      <xdr:sp>
        <xdr:nvSpPr>
          <xdr:cNvPr id="11" name="TextBox 13"/>
          <xdr:cNvSpPr txBox="1">
            <a:spLocks noChangeArrowheads="1"/>
          </xdr:cNvSpPr>
        </xdr:nvSpPr>
        <xdr:spPr>
          <a:xfrm>
            <a:off x="1982212" y="1947447"/>
            <a:ext cx="1951486"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Lower 90% (L90%)</a:t>
            </a:r>
          </a:p>
        </xdr:txBody>
      </xdr:sp>
      <xdr:sp>
        <xdr:nvSpPr>
          <xdr:cNvPr id="12" name="TextBox 14"/>
          <xdr:cNvSpPr txBox="1">
            <a:spLocks noChangeArrowheads="1"/>
          </xdr:cNvSpPr>
        </xdr:nvSpPr>
        <xdr:spPr>
          <a:xfrm>
            <a:off x="2112351" y="1262391"/>
            <a:ext cx="1759606" cy="370819"/>
          </a:xfrm>
          <a:prstGeom prst="rect">
            <a:avLst/>
          </a:prstGeom>
          <a:noFill/>
          <a:ln w="9525" cmpd="sng">
            <a:noFill/>
          </a:ln>
        </xdr:spPr>
        <xdr:txBody>
          <a:bodyPr vertOverflow="clip" wrap="square"/>
          <a:p>
            <a:pPr algn="l">
              <a:defRPr/>
            </a:pPr>
            <a:r>
              <a:rPr lang="en-US" cap="none" sz="1800" b="0" i="0" u="none" baseline="0">
                <a:solidFill>
                  <a:srgbClr val="000000"/>
                </a:solidFill>
                <a:latin typeface="Calibri"/>
                <a:ea typeface="Calibri"/>
                <a:cs typeface="Calibri"/>
              </a:rPr>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tl.nist.gov/div898/handbook/eda/section3/eda3672.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G34"/>
  <sheetViews>
    <sheetView zoomScalePageLayoutView="0" workbookViewId="0" topLeftCell="A1">
      <selection activeCell="A10" sqref="A10"/>
    </sheetView>
  </sheetViews>
  <sheetFormatPr defaultColWidth="9.140625" defaultRowHeight="15"/>
  <cols>
    <col min="1" max="1" width="73.421875" style="0" customWidth="1"/>
    <col min="5" max="5" width="28.421875" style="0" bestFit="1" customWidth="1"/>
  </cols>
  <sheetData>
    <row r="1" spans="1:7" ht="62.25" customHeight="1">
      <c r="A1" s="65" t="s">
        <v>56</v>
      </c>
      <c r="B1" s="65"/>
      <c r="C1" s="65"/>
      <c r="D1" s="65"/>
      <c r="E1" s="65"/>
      <c r="F1" s="65"/>
      <c r="G1" s="65"/>
    </row>
    <row r="2" ht="15.75" thickBot="1"/>
    <row r="3" ht="15">
      <c r="E3" s="50" t="s">
        <v>26</v>
      </c>
    </row>
    <row r="4" spans="1:5" ht="15">
      <c r="A4" s="38" t="s">
        <v>35</v>
      </c>
      <c r="E4" s="51" t="s">
        <v>27</v>
      </c>
    </row>
    <row r="5" spans="1:5" ht="15">
      <c r="A5" t="s">
        <v>37</v>
      </c>
      <c r="E5" s="51" t="s">
        <v>28</v>
      </c>
    </row>
    <row r="6" ht="15.75" thickBot="1">
      <c r="E6" s="52" t="s">
        <v>29</v>
      </c>
    </row>
    <row r="7" ht="15">
      <c r="A7" s="4" t="s">
        <v>36</v>
      </c>
    </row>
    <row r="8" ht="15">
      <c r="A8" t="s">
        <v>49</v>
      </c>
    </row>
    <row r="9" ht="15">
      <c r="A9" s="5" t="s">
        <v>53</v>
      </c>
    </row>
    <row r="10" ht="15">
      <c r="A10" t="s">
        <v>52</v>
      </c>
    </row>
    <row r="11" ht="15">
      <c r="A11" t="s">
        <v>51</v>
      </c>
    </row>
    <row r="12" ht="15">
      <c r="A12" t="s">
        <v>50</v>
      </c>
    </row>
    <row r="14" ht="15">
      <c r="A14" s="4" t="s">
        <v>39</v>
      </c>
    </row>
    <row r="15" ht="15">
      <c r="A15" t="s">
        <v>38</v>
      </c>
    </row>
    <row r="16" ht="15">
      <c r="A16" t="s">
        <v>54</v>
      </c>
    </row>
    <row r="17" ht="15">
      <c r="A17" t="s">
        <v>55</v>
      </c>
    </row>
    <row r="34" ht="15">
      <c r="A34" s="5"/>
    </row>
  </sheetData>
  <sheetProtection/>
  <mergeCells count="1">
    <mergeCell ref="A1:G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74"/>
  <sheetViews>
    <sheetView zoomScalePageLayoutView="0" workbookViewId="0" topLeftCell="A25">
      <selection activeCell="C32" sqref="C32"/>
    </sheetView>
  </sheetViews>
  <sheetFormatPr defaultColWidth="9.140625" defaultRowHeight="15"/>
  <cols>
    <col min="1" max="1" width="21.8515625" style="0" customWidth="1"/>
  </cols>
  <sheetData>
    <row r="1" ht="15">
      <c r="A1" s="38" t="s">
        <v>43</v>
      </c>
    </row>
    <row r="2" ht="15">
      <c r="A2" t="s">
        <v>42</v>
      </c>
    </row>
    <row r="3" ht="15">
      <c r="A3" t="s">
        <v>41</v>
      </c>
    </row>
    <row r="23" ht="15">
      <c r="A23" s="4" t="s">
        <v>44</v>
      </c>
    </row>
    <row r="24" ht="15">
      <c r="A24" t="s">
        <v>45</v>
      </c>
    </row>
    <row r="25" ht="15">
      <c r="A25" t="s">
        <v>46</v>
      </c>
    </row>
    <row r="26" ht="15">
      <c r="A26" t="s">
        <v>47</v>
      </c>
    </row>
    <row r="28" ht="51.75">
      <c r="A28" s="49" t="s">
        <v>48</v>
      </c>
    </row>
    <row r="29" ht="15">
      <c r="A29" s="48">
        <v>15000</v>
      </c>
    </row>
    <row r="30" ht="15">
      <c r="A30" s="48">
        <v>15100</v>
      </c>
    </row>
    <row r="31" ht="15">
      <c r="A31" s="48">
        <v>16000</v>
      </c>
    </row>
    <row r="32" ht="15">
      <c r="A32" s="48">
        <v>50700</v>
      </c>
    </row>
    <row r="33" ht="15">
      <c r="A33" s="48">
        <v>71000</v>
      </c>
    </row>
    <row r="34" ht="15">
      <c r="A34" s="48">
        <v>117900</v>
      </c>
    </row>
    <row r="35" ht="15">
      <c r="A35" s="48">
        <v>241300</v>
      </c>
    </row>
    <row r="36" ht="15">
      <c r="A36" s="48">
        <v>272400</v>
      </c>
    </row>
    <row r="37" ht="15">
      <c r="A37" s="48">
        <v>291900</v>
      </c>
    </row>
    <row r="38" ht="15">
      <c r="A38" s="48">
        <v>440200</v>
      </c>
    </row>
    <row r="39" ht="15">
      <c r="A39" s="48">
        <v>515500</v>
      </c>
    </row>
    <row r="40" ht="15">
      <c r="A40" s="48">
        <v>609000</v>
      </c>
    </row>
    <row r="41" ht="15">
      <c r="A41" s="48">
        <v>650300</v>
      </c>
    </row>
    <row r="42" ht="15">
      <c r="A42" s="48">
        <v>703900</v>
      </c>
    </row>
    <row r="43" ht="15">
      <c r="A43" s="48">
        <v>721000</v>
      </c>
    </row>
    <row r="44" ht="15">
      <c r="A44" s="48">
        <v>742500</v>
      </c>
    </row>
    <row r="45" ht="15">
      <c r="A45" s="48">
        <v>788800</v>
      </c>
    </row>
    <row r="46" ht="15">
      <c r="A46" s="48">
        <v>798300</v>
      </c>
    </row>
    <row r="47" ht="15">
      <c r="A47" s="48">
        <v>813500</v>
      </c>
    </row>
    <row r="48" ht="15">
      <c r="A48" s="48">
        <v>829700</v>
      </c>
    </row>
    <row r="49" ht="15">
      <c r="A49" s="48">
        <v>873000</v>
      </c>
    </row>
    <row r="50" ht="15">
      <c r="A50" s="48">
        <v>889100</v>
      </c>
    </row>
    <row r="51" ht="15">
      <c r="A51" s="48">
        <v>897800</v>
      </c>
    </row>
    <row r="52" ht="15">
      <c r="A52" s="48">
        <v>956000</v>
      </c>
    </row>
    <row r="53" ht="15">
      <c r="A53" s="48">
        <v>1179900</v>
      </c>
    </row>
    <row r="54" ht="15">
      <c r="A54" s="48">
        <v>1182400</v>
      </c>
    </row>
    <row r="55" ht="15">
      <c r="A55" s="48">
        <v>1271100</v>
      </c>
    </row>
    <row r="56" ht="15">
      <c r="A56" s="48">
        <v>1301700</v>
      </c>
    </row>
    <row r="57" ht="15">
      <c r="A57" s="48">
        <v>1515800</v>
      </c>
    </row>
    <row r="58" ht="15">
      <c r="A58" s="48">
        <v>1567800</v>
      </c>
    </row>
    <row r="59" ht="15">
      <c r="A59" s="48">
        <v>1650200</v>
      </c>
    </row>
    <row r="60" ht="15">
      <c r="A60" s="48">
        <v>1676700</v>
      </c>
    </row>
    <row r="61" ht="15">
      <c r="A61" s="48">
        <v>1769900</v>
      </c>
    </row>
    <row r="62" ht="15">
      <c r="A62" s="48">
        <v>1813900</v>
      </c>
    </row>
    <row r="63" ht="15">
      <c r="A63" s="48">
        <v>2050000</v>
      </c>
    </row>
    <row r="64" ht="15">
      <c r="A64" s="48">
        <v>2063500</v>
      </c>
    </row>
    <row r="65" ht="15">
      <c r="A65" s="48">
        <v>2125600</v>
      </c>
    </row>
    <row r="66" ht="15">
      <c r="A66" s="48">
        <v>2187000</v>
      </c>
    </row>
    <row r="67" ht="15">
      <c r="A67" s="48">
        <v>2225000</v>
      </c>
    </row>
    <row r="68" ht="15">
      <c r="A68" s="48">
        <v>2231200</v>
      </c>
    </row>
    <row r="69" ht="15">
      <c r="A69" s="48">
        <v>2601400</v>
      </c>
    </row>
    <row r="70" ht="15">
      <c r="A70" s="48">
        <v>2614000</v>
      </c>
    </row>
    <row r="71" ht="15">
      <c r="A71" s="48">
        <v>2689500</v>
      </c>
    </row>
    <row r="72" ht="15">
      <c r="A72" s="48">
        <v>2843800</v>
      </c>
    </row>
    <row r="73" ht="15">
      <c r="A73" s="48">
        <v>2891900</v>
      </c>
    </row>
    <row r="74" ht="15">
      <c r="A74" s="48">
        <v>2892500</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11"/>
  <sheetViews>
    <sheetView zoomScalePageLayoutView="0" workbookViewId="0" topLeftCell="A1">
      <selection activeCell="H35" sqref="H35"/>
    </sheetView>
  </sheetViews>
  <sheetFormatPr defaultColWidth="9.140625" defaultRowHeight="15"/>
  <cols>
    <col min="2" max="2" width="9.140625" style="4" customWidth="1"/>
  </cols>
  <sheetData>
    <row r="1" ht="15">
      <c r="A1" t="s">
        <v>2</v>
      </c>
    </row>
    <row r="2" ht="15">
      <c r="A2" t="s">
        <v>0</v>
      </c>
    </row>
    <row r="4" spans="1:7" ht="15">
      <c r="A4" s="2" t="s">
        <v>4</v>
      </c>
      <c r="B4" s="4">
        <v>0.9</v>
      </c>
      <c r="C4">
        <v>0.95</v>
      </c>
      <c r="D4">
        <v>0.975</v>
      </c>
      <c r="E4">
        <v>0.99</v>
      </c>
      <c r="F4">
        <v>0.995</v>
      </c>
      <c r="G4">
        <v>0.999</v>
      </c>
    </row>
    <row r="6" spans="1:7" ht="15">
      <c r="A6">
        <v>1</v>
      </c>
      <c r="B6" s="4">
        <v>3.078</v>
      </c>
      <c r="C6">
        <v>6.314</v>
      </c>
      <c r="D6">
        <v>12.706</v>
      </c>
      <c r="E6">
        <v>31.821</v>
      </c>
      <c r="F6">
        <v>63.657</v>
      </c>
      <c r="G6">
        <v>318.313</v>
      </c>
    </row>
    <row r="7" spans="1:7" ht="15">
      <c r="A7">
        <v>2</v>
      </c>
      <c r="B7" s="4">
        <v>1.886</v>
      </c>
      <c r="C7">
        <v>2.92</v>
      </c>
      <c r="D7">
        <v>4.303</v>
      </c>
      <c r="E7">
        <v>6.965</v>
      </c>
      <c r="F7">
        <v>9.925</v>
      </c>
      <c r="G7">
        <v>22.327</v>
      </c>
    </row>
    <row r="8" spans="1:7" ht="15">
      <c r="A8">
        <v>3</v>
      </c>
      <c r="B8" s="4">
        <v>1.638</v>
      </c>
      <c r="C8">
        <v>2.353</v>
      </c>
      <c r="D8">
        <v>3.182</v>
      </c>
      <c r="E8">
        <v>4.541</v>
      </c>
      <c r="F8">
        <v>5.841</v>
      </c>
      <c r="G8">
        <v>10.215</v>
      </c>
    </row>
    <row r="9" spans="1:7" ht="15">
      <c r="A9">
        <v>4</v>
      </c>
      <c r="B9" s="4">
        <v>1.533</v>
      </c>
      <c r="C9">
        <v>2.132</v>
      </c>
      <c r="D9">
        <v>2.776</v>
      </c>
      <c r="E9">
        <v>3.747</v>
      </c>
      <c r="F9">
        <v>4.604</v>
      </c>
      <c r="G9">
        <v>7.173</v>
      </c>
    </row>
    <row r="10" spans="1:7" ht="15">
      <c r="A10">
        <v>5</v>
      </c>
      <c r="B10" s="4">
        <v>1.476</v>
      </c>
      <c r="C10">
        <v>2.015</v>
      </c>
      <c r="D10">
        <v>2.571</v>
      </c>
      <c r="E10">
        <v>3.365</v>
      </c>
      <c r="F10">
        <v>4.032</v>
      </c>
      <c r="G10">
        <v>5.893</v>
      </c>
    </row>
    <row r="11" spans="1:7" ht="15">
      <c r="A11">
        <v>6</v>
      </c>
      <c r="B11" s="4">
        <v>1.44</v>
      </c>
      <c r="C11">
        <v>1.943</v>
      </c>
      <c r="D11">
        <v>2.447</v>
      </c>
      <c r="E11">
        <v>3.143</v>
      </c>
      <c r="F11">
        <v>3.707</v>
      </c>
      <c r="G11">
        <v>5.208</v>
      </c>
    </row>
    <row r="12" spans="1:7" ht="15">
      <c r="A12">
        <v>7</v>
      </c>
      <c r="B12" s="4">
        <v>1.415</v>
      </c>
      <c r="C12">
        <v>1.895</v>
      </c>
      <c r="D12">
        <v>2.365</v>
      </c>
      <c r="E12">
        <v>2.998</v>
      </c>
      <c r="F12">
        <v>3.499</v>
      </c>
      <c r="G12">
        <v>4.782</v>
      </c>
    </row>
    <row r="13" spans="1:7" ht="15">
      <c r="A13">
        <v>8</v>
      </c>
      <c r="B13" s="4">
        <v>1.397</v>
      </c>
      <c r="C13">
        <v>1.86</v>
      </c>
      <c r="D13">
        <v>2.306</v>
      </c>
      <c r="E13">
        <v>2.896</v>
      </c>
      <c r="F13">
        <v>3.355</v>
      </c>
      <c r="G13">
        <v>4.499</v>
      </c>
    </row>
    <row r="14" spans="1:7" ht="15">
      <c r="A14">
        <v>9</v>
      </c>
      <c r="B14" s="4">
        <v>1.383</v>
      </c>
      <c r="C14">
        <v>1.833</v>
      </c>
      <c r="D14">
        <v>2.262</v>
      </c>
      <c r="E14">
        <v>2.821</v>
      </c>
      <c r="F14">
        <v>3.25</v>
      </c>
      <c r="G14">
        <v>4.296</v>
      </c>
    </row>
    <row r="15" spans="1:7" ht="15">
      <c r="A15">
        <v>10</v>
      </c>
      <c r="B15" s="4">
        <v>1.372</v>
      </c>
      <c r="C15">
        <v>1.812</v>
      </c>
      <c r="D15">
        <v>2.228</v>
      </c>
      <c r="E15">
        <v>2.764</v>
      </c>
      <c r="F15">
        <v>3.169</v>
      </c>
      <c r="G15">
        <v>4.143</v>
      </c>
    </row>
    <row r="16" spans="1:7" ht="15">
      <c r="A16">
        <v>11</v>
      </c>
      <c r="B16" s="4">
        <v>1.363</v>
      </c>
      <c r="C16">
        <v>1.796</v>
      </c>
      <c r="D16">
        <v>2.201</v>
      </c>
      <c r="E16">
        <v>2.718</v>
      </c>
      <c r="F16">
        <v>3.106</v>
      </c>
      <c r="G16">
        <v>4.024</v>
      </c>
    </row>
    <row r="17" spans="1:7" ht="15">
      <c r="A17">
        <v>12</v>
      </c>
      <c r="B17" s="4">
        <v>1.356</v>
      </c>
      <c r="C17">
        <v>1.782</v>
      </c>
      <c r="D17">
        <v>2.179</v>
      </c>
      <c r="E17">
        <v>2.681</v>
      </c>
      <c r="F17">
        <v>3.055</v>
      </c>
      <c r="G17">
        <v>3.929</v>
      </c>
    </row>
    <row r="18" spans="1:7" ht="15">
      <c r="A18">
        <v>13</v>
      </c>
      <c r="B18" s="4">
        <v>1.35</v>
      </c>
      <c r="C18">
        <v>1.771</v>
      </c>
      <c r="D18">
        <v>2.16</v>
      </c>
      <c r="E18">
        <v>2.65</v>
      </c>
      <c r="F18">
        <v>3.012</v>
      </c>
      <c r="G18">
        <v>3.852</v>
      </c>
    </row>
    <row r="19" spans="1:7" ht="15">
      <c r="A19">
        <v>14</v>
      </c>
      <c r="B19" s="4">
        <v>1.345</v>
      </c>
      <c r="C19">
        <v>1.761</v>
      </c>
      <c r="D19">
        <v>2.145</v>
      </c>
      <c r="E19">
        <v>2.624</v>
      </c>
      <c r="F19">
        <v>2.977</v>
      </c>
      <c r="G19">
        <v>3.787</v>
      </c>
    </row>
    <row r="20" spans="1:7" ht="15">
      <c r="A20">
        <v>15</v>
      </c>
      <c r="B20" s="4">
        <v>1.341</v>
      </c>
      <c r="C20">
        <v>1.753</v>
      </c>
      <c r="D20">
        <v>2.131</v>
      </c>
      <c r="E20">
        <v>2.602</v>
      </c>
      <c r="F20">
        <v>2.947</v>
      </c>
      <c r="G20">
        <v>3.733</v>
      </c>
    </row>
    <row r="21" spans="1:7" ht="15">
      <c r="A21">
        <v>16</v>
      </c>
      <c r="B21" s="4">
        <v>1.337</v>
      </c>
      <c r="C21">
        <v>1.746</v>
      </c>
      <c r="D21">
        <v>2.12</v>
      </c>
      <c r="E21">
        <v>2.583</v>
      </c>
      <c r="F21">
        <v>2.921</v>
      </c>
      <c r="G21">
        <v>3.686</v>
      </c>
    </row>
    <row r="22" spans="1:7" ht="15">
      <c r="A22">
        <v>17</v>
      </c>
      <c r="B22" s="4">
        <v>1.333</v>
      </c>
      <c r="C22">
        <v>1.74</v>
      </c>
      <c r="D22">
        <v>2.11</v>
      </c>
      <c r="E22">
        <v>2.567</v>
      </c>
      <c r="F22">
        <v>2.898</v>
      </c>
      <c r="G22">
        <v>3.646</v>
      </c>
    </row>
    <row r="23" spans="1:7" ht="15">
      <c r="A23">
        <v>18</v>
      </c>
      <c r="B23" s="4">
        <v>1.33</v>
      </c>
      <c r="C23">
        <v>1.734</v>
      </c>
      <c r="D23">
        <v>2.101</v>
      </c>
      <c r="E23">
        <v>2.552</v>
      </c>
      <c r="F23">
        <v>2.878</v>
      </c>
      <c r="G23">
        <v>3.61</v>
      </c>
    </row>
    <row r="24" spans="1:7" ht="15">
      <c r="A24">
        <v>19</v>
      </c>
      <c r="B24" s="4">
        <v>1.328</v>
      </c>
      <c r="C24">
        <v>1.729</v>
      </c>
      <c r="D24">
        <v>2.093</v>
      </c>
      <c r="E24">
        <v>2.539</v>
      </c>
      <c r="F24">
        <v>2.861</v>
      </c>
      <c r="G24">
        <v>3.579</v>
      </c>
    </row>
    <row r="25" spans="1:7" ht="15">
      <c r="A25">
        <v>20</v>
      </c>
      <c r="B25" s="4">
        <v>1.325</v>
      </c>
      <c r="C25">
        <v>1.725</v>
      </c>
      <c r="D25">
        <v>2.086</v>
      </c>
      <c r="E25">
        <v>2.528</v>
      </c>
      <c r="F25">
        <v>2.845</v>
      </c>
      <c r="G25">
        <v>3.552</v>
      </c>
    </row>
    <row r="26" spans="1:7" ht="15">
      <c r="A26">
        <v>21</v>
      </c>
      <c r="B26" s="4">
        <v>1.323</v>
      </c>
      <c r="C26">
        <v>1.721</v>
      </c>
      <c r="D26">
        <v>2.08</v>
      </c>
      <c r="E26">
        <v>2.518</v>
      </c>
      <c r="F26">
        <v>2.831</v>
      </c>
      <c r="G26">
        <v>3.527</v>
      </c>
    </row>
    <row r="27" spans="1:7" ht="15">
      <c r="A27">
        <v>22</v>
      </c>
      <c r="B27" s="4">
        <v>1.321</v>
      </c>
      <c r="C27">
        <v>1.717</v>
      </c>
      <c r="D27">
        <v>2.074</v>
      </c>
      <c r="E27">
        <v>2.508</v>
      </c>
      <c r="F27">
        <v>2.819</v>
      </c>
      <c r="G27">
        <v>3.505</v>
      </c>
    </row>
    <row r="28" spans="1:7" ht="15">
      <c r="A28">
        <v>23</v>
      </c>
      <c r="B28" s="4">
        <v>1.319</v>
      </c>
      <c r="C28">
        <v>1.714</v>
      </c>
      <c r="D28">
        <v>2.069</v>
      </c>
      <c r="E28">
        <v>2.5</v>
      </c>
      <c r="F28">
        <v>2.807</v>
      </c>
      <c r="G28">
        <v>3.485</v>
      </c>
    </row>
    <row r="29" spans="1:7" ht="15">
      <c r="A29">
        <v>24</v>
      </c>
      <c r="B29" s="4">
        <v>1.318</v>
      </c>
      <c r="C29">
        <v>1.711</v>
      </c>
      <c r="D29">
        <v>2.064</v>
      </c>
      <c r="E29">
        <v>2.492</v>
      </c>
      <c r="F29">
        <v>2.797</v>
      </c>
      <c r="G29">
        <v>3.467</v>
      </c>
    </row>
    <row r="30" spans="1:7" ht="15">
      <c r="A30">
        <v>25</v>
      </c>
      <c r="B30" s="4">
        <v>1.316</v>
      </c>
      <c r="C30">
        <v>1.708</v>
      </c>
      <c r="D30">
        <v>2.06</v>
      </c>
      <c r="E30">
        <v>2.485</v>
      </c>
      <c r="F30">
        <v>2.787</v>
      </c>
      <c r="G30">
        <v>3.45</v>
      </c>
    </row>
    <row r="31" spans="1:7" ht="15">
      <c r="A31">
        <v>26</v>
      </c>
      <c r="B31" s="4">
        <v>1.315</v>
      </c>
      <c r="C31">
        <v>1.706</v>
      </c>
      <c r="D31">
        <v>2.056</v>
      </c>
      <c r="E31">
        <v>2.479</v>
      </c>
      <c r="F31">
        <v>2.779</v>
      </c>
      <c r="G31">
        <v>3.435</v>
      </c>
    </row>
    <row r="32" spans="1:7" ht="15">
      <c r="A32">
        <v>27</v>
      </c>
      <c r="B32" s="4">
        <v>1.314</v>
      </c>
      <c r="C32">
        <v>1.703</v>
      </c>
      <c r="D32">
        <v>2.052</v>
      </c>
      <c r="E32">
        <v>2.473</v>
      </c>
      <c r="F32">
        <v>2.771</v>
      </c>
      <c r="G32">
        <v>3.421</v>
      </c>
    </row>
    <row r="33" spans="1:7" ht="15">
      <c r="A33">
        <v>28</v>
      </c>
      <c r="B33" s="4">
        <v>1.313</v>
      </c>
      <c r="C33">
        <v>1.701</v>
      </c>
      <c r="D33">
        <v>2.048</v>
      </c>
      <c r="E33">
        <v>2.467</v>
      </c>
      <c r="F33">
        <v>2.763</v>
      </c>
      <c r="G33">
        <v>3.408</v>
      </c>
    </row>
    <row r="34" spans="1:7" ht="15">
      <c r="A34">
        <v>29</v>
      </c>
      <c r="B34" s="4">
        <v>1.311</v>
      </c>
      <c r="C34">
        <v>1.699</v>
      </c>
      <c r="D34">
        <v>2.045</v>
      </c>
      <c r="E34">
        <v>2.462</v>
      </c>
      <c r="F34">
        <v>2.756</v>
      </c>
      <c r="G34">
        <v>3.396</v>
      </c>
    </row>
    <row r="35" spans="1:7" ht="15">
      <c r="A35">
        <v>30</v>
      </c>
      <c r="B35" s="4">
        <v>1.31</v>
      </c>
      <c r="C35">
        <v>1.697</v>
      </c>
      <c r="D35">
        <v>2.042</v>
      </c>
      <c r="E35">
        <v>2.457</v>
      </c>
      <c r="F35">
        <v>2.75</v>
      </c>
      <c r="G35">
        <v>3.385</v>
      </c>
    </row>
    <row r="36" spans="1:7" ht="15">
      <c r="A36">
        <v>31</v>
      </c>
      <c r="B36" s="4">
        <v>1.309</v>
      </c>
      <c r="C36">
        <v>1.696</v>
      </c>
      <c r="D36">
        <v>2.04</v>
      </c>
      <c r="E36">
        <v>2.453</v>
      </c>
      <c r="F36">
        <v>2.744</v>
      </c>
      <c r="G36">
        <v>3.375</v>
      </c>
    </row>
    <row r="37" spans="1:7" ht="15">
      <c r="A37">
        <v>32</v>
      </c>
      <c r="B37" s="4">
        <v>1.309</v>
      </c>
      <c r="C37">
        <v>1.694</v>
      </c>
      <c r="D37">
        <v>2.037</v>
      </c>
      <c r="E37">
        <v>2.449</v>
      </c>
      <c r="F37">
        <v>2.738</v>
      </c>
      <c r="G37">
        <v>3.365</v>
      </c>
    </row>
    <row r="38" spans="1:7" ht="15">
      <c r="A38">
        <v>33</v>
      </c>
      <c r="B38" s="4">
        <v>1.308</v>
      </c>
      <c r="C38">
        <v>1.692</v>
      </c>
      <c r="D38">
        <v>2.035</v>
      </c>
      <c r="E38">
        <v>2.445</v>
      </c>
      <c r="F38">
        <v>2.733</v>
      </c>
      <c r="G38">
        <v>3.356</v>
      </c>
    </row>
    <row r="39" spans="1:7" ht="15">
      <c r="A39">
        <v>34</v>
      </c>
      <c r="B39" s="4">
        <v>1.307</v>
      </c>
      <c r="C39">
        <v>1.691</v>
      </c>
      <c r="D39">
        <v>2.032</v>
      </c>
      <c r="E39">
        <v>2.441</v>
      </c>
      <c r="F39">
        <v>2.728</v>
      </c>
      <c r="G39">
        <v>3.348</v>
      </c>
    </row>
    <row r="40" spans="1:7" ht="15">
      <c r="A40">
        <v>35</v>
      </c>
      <c r="B40" s="4">
        <v>1.306</v>
      </c>
      <c r="C40">
        <v>1.69</v>
      </c>
      <c r="D40">
        <v>2.03</v>
      </c>
      <c r="E40">
        <v>2.438</v>
      </c>
      <c r="F40">
        <v>2.724</v>
      </c>
      <c r="G40">
        <v>3.34</v>
      </c>
    </row>
    <row r="41" spans="1:7" ht="15">
      <c r="A41">
        <v>36</v>
      </c>
      <c r="B41" s="4">
        <v>1.306</v>
      </c>
      <c r="C41">
        <v>1.688</v>
      </c>
      <c r="D41">
        <v>2.028</v>
      </c>
      <c r="E41">
        <v>2.434</v>
      </c>
      <c r="F41">
        <v>2.719</v>
      </c>
      <c r="G41">
        <v>3.333</v>
      </c>
    </row>
    <row r="42" spans="1:7" ht="15">
      <c r="A42">
        <v>37</v>
      </c>
      <c r="B42" s="4">
        <v>1.305</v>
      </c>
      <c r="C42">
        <v>1.687</v>
      </c>
      <c r="D42">
        <v>2.026</v>
      </c>
      <c r="E42">
        <v>2.431</v>
      </c>
      <c r="F42">
        <v>2.715</v>
      </c>
      <c r="G42">
        <v>3.326</v>
      </c>
    </row>
    <row r="43" spans="1:7" ht="15">
      <c r="A43">
        <v>38</v>
      </c>
      <c r="B43" s="4">
        <v>1.304</v>
      </c>
      <c r="C43">
        <v>1.686</v>
      </c>
      <c r="D43">
        <v>2.024</v>
      </c>
      <c r="E43">
        <v>2.429</v>
      </c>
      <c r="F43">
        <v>2.712</v>
      </c>
      <c r="G43">
        <v>3.319</v>
      </c>
    </row>
    <row r="44" spans="1:7" ht="15">
      <c r="A44">
        <v>39</v>
      </c>
      <c r="B44" s="4">
        <v>1.304</v>
      </c>
      <c r="C44">
        <v>1.685</v>
      </c>
      <c r="D44">
        <v>2.023</v>
      </c>
      <c r="E44">
        <v>2.426</v>
      </c>
      <c r="F44">
        <v>2.708</v>
      </c>
      <c r="G44">
        <v>3.313</v>
      </c>
    </row>
    <row r="45" spans="1:7" ht="15">
      <c r="A45">
        <v>40</v>
      </c>
      <c r="B45" s="4">
        <v>1.303</v>
      </c>
      <c r="C45">
        <v>1.684</v>
      </c>
      <c r="D45">
        <v>2.021</v>
      </c>
      <c r="E45">
        <v>2.423</v>
      </c>
      <c r="F45">
        <v>2.704</v>
      </c>
      <c r="G45">
        <v>3.307</v>
      </c>
    </row>
    <row r="46" spans="1:7" ht="15">
      <c r="A46">
        <v>41</v>
      </c>
      <c r="B46" s="4">
        <v>1.303</v>
      </c>
      <c r="C46">
        <v>1.683</v>
      </c>
      <c r="D46">
        <v>2.02</v>
      </c>
      <c r="E46">
        <v>2.421</v>
      </c>
      <c r="F46">
        <v>2.701</v>
      </c>
      <c r="G46">
        <v>3.301</v>
      </c>
    </row>
    <row r="47" spans="1:7" ht="15">
      <c r="A47">
        <v>42</v>
      </c>
      <c r="B47" s="4">
        <v>1.302</v>
      </c>
      <c r="C47">
        <v>1.682</v>
      </c>
      <c r="D47">
        <v>2.018</v>
      </c>
      <c r="E47">
        <v>2.418</v>
      </c>
      <c r="F47">
        <v>2.698</v>
      </c>
      <c r="G47">
        <v>3.296</v>
      </c>
    </row>
    <row r="48" spans="1:7" ht="15">
      <c r="A48">
        <v>43</v>
      </c>
      <c r="B48" s="4">
        <v>1.302</v>
      </c>
      <c r="C48">
        <v>1.681</v>
      </c>
      <c r="D48">
        <v>2.017</v>
      </c>
      <c r="E48">
        <v>2.416</v>
      </c>
      <c r="F48">
        <v>2.695</v>
      </c>
      <c r="G48">
        <v>3.291</v>
      </c>
    </row>
    <row r="49" spans="1:7" ht="15">
      <c r="A49">
        <v>44</v>
      </c>
      <c r="B49" s="4">
        <v>1.301</v>
      </c>
      <c r="C49">
        <v>1.68</v>
      </c>
      <c r="D49">
        <v>2.015</v>
      </c>
      <c r="E49">
        <v>2.414</v>
      </c>
      <c r="F49">
        <v>2.692</v>
      </c>
      <c r="G49">
        <v>3.286</v>
      </c>
    </row>
    <row r="50" spans="1:7" ht="15">
      <c r="A50">
        <v>45</v>
      </c>
      <c r="B50" s="4">
        <v>1.301</v>
      </c>
      <c r="C50">
        <v>1.679</v>
      </c>
      <c r="D50">
        <v>2.014</v>
      </c>
      <c r="E50">
        <v>2.412</v>
      </c>
      <c r="F50">
        <v>2.69</v>
      </c>
      <c r="G50">
        <v>3.281</v>
      </c>
    </row>
    <row r="51" spans="1:7" ht="15">
      <c r="A51">
        <v>46</v>
      </c>
      <c r="B51" s="4">
        <v>1.3</v>
      </c>
      <c r="C51">
        <v>1.679</v>
      </c>
      <c r="D51">
        <v>2.013</v>
      </c>
      <c r="E51">
        <v>2.41</v>
      </c>
      <c r="F51">
        <v>2.687</v>
      </c>
      <c r="G51">
        <v>3.277</v>
      </c>
    </row>
    <row r="52" spans="1:7" ht="15">
      <c r="A52">
        <v>47</v>
      </c>
      <c r="B52" s="4">
        <v>1.3</v>
      </c>
      <c r="C52">
        <v>1.678</v>
      </c>
      <c r="D52">
        <v>2.012</v>
      </c>
      <c r="E52">
        <v>2.408</v>
      </c>
      <c r="F52">
        <v>2.685</v>
      </c>
      <c r="G52">
        <v>3.273</v>
      </c>
    </row>
    <row r="53" spans="1:7" ht="15">
      <c r="A53">
        <v>48</v>
      </c>
      <c r="B53" s="4">
        <v>1.299</v>
      </c>
      <c r="C53">
        <v>1.677</v>
      </c>
      <c r="D53">
        <v>2.011</v>
      </c>
      <c r="E53">
        <v>2.407</v>
      </c>
      <c r="F53">
        <v>2.682</v>
      </c>
      <c r="G53">
        <v>3.269</v>
      </c>
    </row>
    <row r="54" spans="1:7" ht="15">
      <c r="A54">
        <v>49</v>
      </c>
      <c r="B54" s="4">
        <v>1.299</v>
      </c>
      <c r="C54">
        <v>1.677</v>
      </c>
      <c r="D54">
        <v>2.01</v>
      </c>
      <c r="E54">
        <v>2.405</v>
      </c>
      <c r="F54">
        <v>2.68</v>
      </c>
      <c r="G54">
        <v>3.265</v>
      </c>
    </row>
    <row r="55" spans="1:7" ht="15">
      <c r="A55">
        <v>50</v>
      </c>
      <c r="B55" s="4">
        <v>1.299</v>
      </c>
      <c r="C55">
        <v>1.676</v>
      </c>
      <c r="D55">
        <v>2.009</v>
      </c>
      <c r="E55">
        <v>2.403</v>
      </c>
      <c r="F55">
        <v>2.678</v>
      </c>
      <c r="G55">
        <v>3.261</v>
      </c>
    </row>
    <row r="56" spans="1:7" ht="15">
      <c r="A56">
        <v>51</v>
      </c>
      <c r="B56" s="4">
        <v>1.298</v>
      </c>
      <c r="C56">
        <v>1.675</v>
      </c>
      <c r="D56">
        <v>2.008</v>
      </c>
      <c r="E56">
        <v>2.402</v>
      </c>
      <c r="F56">
        <v>2.676</v>
      </c>
      <c r="G56">
        <v>3.258</v>
      </c>
    </row>
    <row r="57" spans="1:7" ht="15">
      <c r="A57">
        <v>52</v>
      </c>
      <c r="B57" s="4">
        <v>1.298</v>
      </c>
      <c r="C57">
        <v>1.675</v>
      </c>
      <c r="D57">
        <v>2.007</v>
      </c>
      <c r="E57">
        <v>2.4</v>
      </c>
      <c r="F57">
        <v>2.674</v>
      </c>
      <c r="G57">
        <v>3.255</v>
      </c>
    </row>
    <row r="58" spans="1:7" ht="15">
      <c r="A58">
        <v>53</v>
      </c>
      <c r="B58" s="4">
        <v>1.298</v>
      </c>
      <c r="C58">
        <v>1.674</v>
      </c>
      <c r="D58">
        <v>2.006</v>
      </c>
      <c r="E58">
        <v>2.399</v>
      </c>
      <c r="F58">
        <v>2.672</v>
      </c>
      <c r="G58">
        <v>3.251</v>
      </c>
    </row>
    <row r="59" spans="1:7" ht="15">
      <c r="A59">
        <v>54</v>
      </c>
      <c r="B59" s="4">
        <v>1.297</v>
      </c>
      <c r="C59">
        <v>1.674</v>
      </c>
      <c r="D59">
        <v>2.005</v>
      </c>
      <c r="E59">
        <v>2.397</v>
      </c>
      <c r="F59">
        <v>2.67</v>
      </c>
      <c r="G59">
        <v>3.248</v>
      </c>
    </row>
    <row r="60" spans="1:7" ht="15">
      <c r="A60">
        <v>55</v>
      </c>
      <c r="B60" s="4">
        <v>1.297</v>
      </c>
      <c r="C60">
        <v>1.673</v>
      </c>
      <c r="D60">
        <v>2.004</v>
      </c>
      <c r="E60">
        <v>2.396</v>
      </c>
      <c r="F60">
        <v>2.668</v>
      </c>
      <c r="G60">
        <v>3.245</v>
      </c>
    </row>
    <row r="61" spans="1:7" ht="15">
      <c r="A61">
        <v>56</v>
      </c>
      <c r="B61" s="4">
        <v>1.297</v>
      </c>
      <c r="C61">
        <v>1.673</v>
      </c>
      <c r="D61">
        <v>2.003</v>
      </c>
      <c r="E61">
        <v>2.395</v>
      </c>
      <c r="F61">
        <v>2.667</v>
      </c>
      <c r="G61">
        <v>3.242</v>
      </c>
    </row>
    <row r="62" spans="1:7" ht="15">
      <c r="A62">
        <v>57</v>
      </c>
      <c r="B62" s="4">
        <v>1.297</v>
      </c>
      <c r="C62">
        <v>1.672</v>
      </c>
      <c r="D62">
        <v>2.002</v>
      </c>
      <c r="E62">
        <v>2.394</v>
      </c>
      <c r="F62">
        <v>2.665</v>
      </c>
      <c r="G62">
        <v>3.239</v>
      </c>
    </row>
    <row r="63" spans="1:7" ht="15">
      <c r="A63">
        <v>58</v>
      </c>
      <c r="B63" s="4">
        <v>1.296</v>
      </c>
      <c r="C63">
        <v>1.672</v>
      </c>
      <c r="D63">
        <v>2.002</v>
      </c>
      <c r="E63">
        <v>2.392</v>
      </c>
      <c r="F63">
        <v>2.663</v>
      </c>
      <c r="G63">
        <v>3.237</v>
      </c>
    </row>
    <row r="64" spans="1:7" ht="15">
      <c r="A64">
        <v>59</v>
      </c>
      <c r="B64" s="4">
        <v>1.296</v>
      </c>
      <c r="C64">
        <v>1.671</v>
      </c>
      <c r="D64">
        <v>2.001</v>
      </c>
      <c r="E64">
        <v>2.391</v>
      </c>
      <c r="F64">
        <v>2.662</v>
      </c>
      <c r="G64">
        <v>3.234</v>
      </c>
    </row>
    <row r="65" spans="1:7" ht="15">
      <c r="A65">
        <v>60</v>
      </c>
      <c r="B65" s="4">
        <v>1.296</v>
      </c>
      <c r="C65">
        <v>1.671</v>
      </c>
      <c r="D65">
        <v>2</v>
      </c>
      <c r="E65">
        <v>2.39</v>
      </c>
      <c r="F65">
        <v>2.66</v>
      </c>
      <c r="G65">
        <v>3.232</v>
      </c>
    </row>
    <row r="66" spans="1:7" ht="15">
      <c r="A66">
        <v>61</v>
      </c>
      <c r="B66" s="4">
        <v>1.296</v>
      </c>
      <c r="C66">
        <v>1.67</v>
      </c>
      <c r="D66">
        <v>2</v>
      </c>
      <c r="E66">
        <v>2.389</v>
      </c>
      <c r="F66">
        <v>2.659</v>
      </c>
      <c r="G66">
        <v>3.229</v>
      </c>
    </row>
    <row r="67" spans="1:7" ht="15">
      <c r="A67">
        <v>62</v>
      </c>
      <c r="B67" s="4">
        <v>1.295</v>
      </c>
      <c r="C67">
        <v>1.67</v>
      </c>
      <c r="D67">
        <v>1.999</v>
      </c>
      <c r="E67">
        <v>2.388</v>
      </c>
      <c r="F67">
        <v>2.657</v>
      </c>
      <c r="G67">
        <v>3.227</v>
      </c>
    </row>
    <row r="68" spans="1:7" ht="15">
      <c r="A68">
        <v>63</v>
      </c>
      <c r="B68" s="4">
        <v>1.295</v>
      </c>
      <c r="C68">
        <v>1.669</v>
      </c>
      <c r="D68">
        <v>1.998</v>
      </c>
      <c r="E68">
        <v>2.387</v>
      </c>
      <c r="F68">
        <v>2.656</v>
      </c>
      <c r="G68">
        <v>3.225</v>
      </c>
    </row>
    <row r="69" spans="1:7" ht="15">
      <c r="A69">
        <v>64</v>
      </c>
      <c r="B69" s="4">
        <v>1.295</v>
      </c>
      <c r="C69">
        <v>1.669</v>
      </c>
      <c r="D69">
        <v>1.998</v>
      </c>
      <c r="E69">
        <v>2.386</v>
      </c>
      <c r="F69">
        <v>2.655</v>
      </c>
      <c r="G69">
        <v>3.223</v>
      </c>
    </row>
    <row r="70" spans="1:7" ht="15">
      <c r="A70">
        <v>65</v>
      </c>
      <c r="B70" s="4">
        <v>1.295</v>
      </c>
      <c r="C70">
        <v>1.669</v>
      </c>
      <c r="D70">
        <v>1.997</v>
      </c>
      <c r="E70">
        <v>2.385</v>
      </c>
      <c r="F70">
        <v>2.654</v>
      </c>
      <c r="G70">
        <v>3.22</v>
      </c>
    </row>
    <row r="71" spans="1:7" ht="15">
      <c r="A71">
        <v>66</v>
      </c>
      <c r="B71" s="4">
        <v>1.295</v>
      </c>
      <c r="C71">
        <v>1.668</v>
      </c>
      <c r="D71">
        <v>1.997</v>
      </c>
      <c r="E71">
        <v>2.384</v>
      </c>
      <c r="F71">
        <v>2.652</v>
      </c>
      <c r="G71">
        <v>3.218</v>
      </c>
    </row>
    <row r="72" spans="1:7" ht="15">
      <c r="A72">
        <v>67</v>
      </c>
      <c r="B72" s="4">
        <v>1.294</v>
      </c>
      <c r="C72">
        <v>1.668</v>
      </c>
      <c r="D72">
        <v>1.996</v>
      </c>
      <c r="E72">
        <v>2.383</v>
      </c>
      <c r="F72">
        <v>2.651</v>
      </c>
      <c r="G72">
        <v>3.216</v>
      </c>
    </row>
    <row r="73" spans="1:7" ht="15">
      <c r="A73">
        <v>68</v>
      </c>
      <c r="B73" s="4">
        <v>1.294</v>
      </c>
      <c r="C73">
        <v>1.668</v>
      </c>
      <c r="D73">
        <v>1.995</v>
      </c>
      <c r="E73">
        <v>2.382</v>
      </c>
      <c r="F73">
        <v>2.65</v>
      </c>
      <c r="G73">
        <v>3.214</v>
      </c>
    </row>
    <row r="74" spans="1:7" ht="15">
      <c r="A74">
        <v>69</v>
      </c>
      <c r="B74" s="4">
        <v>1.294</v>
      </c>
      <c r="C74">
        <v>1.667</v>
      </c>
      <c r="D74">
        <v>1.995</v>
      </c>
      <c r="E74">
        <v>2.382</v>
      </c>
      <c r="F74">
        <v>2.649</v>
      </c>
      <c r="G74">
        <v>3.213</v>
      </c>
    </row>
    <row r="75" spans="1:7" ht="15">
      <c r="A75">
        <v>70</v>
      </c>
      <c r="B75" s="4">
        <v>1.294</v>
      </c>
      <c r="C75">
        <v>1.667</v>
      </c>
      <c r="D75">
        <v>1.994</v>
      </c>
      <c r="E75">
        <v>2.381</v>
      </c>
      <c r="F75">
        <v>2.648</v>
      </c>
      <c r="G75">
        <v>3.211</v>
      </c>
    </row>
    <row r="76" spans="1:7" ht="15">
      <c r="A76">
        <v>71</v>
      </c>
      <c r="B76" s="4">
        <v>1.294</v>
      </c>
      <c r="C76">
        <v>1.667</v>
      </c>
      <c r="D76">
        <v>1.994</v>
      </c>
      <c r="E76">
        <v>2.38</v>
      </c>
      <c r="F76">
        <v>2.647</v>
      </c>
      <c r="G76">
        <v>3.209</v>
      </c>
    </row>
    <row r="77" spans="1:7" ht="15">
      <c r="A77">
        <v>72</v>
      </c>
      <c r="B77" s="4">
        <v>1.293</v>
      </c>
      <c r="C77">
        <v>1.666</v>
      </c>
      <c r="D77">
        <v>1.993</v>
      </c>
      <c r="E77">
        <v>2.379</v>
      </c>
      <c r="F77">
        <v>2.646</v>
      </c>
      <c r="G77">
        <v>3.207</v>
      </c>
    </row>
    <row r="78" spans="1:7" ht="15">
      <c r="A78">
        <v>73</v>
      </c>
      <c r="B78" s="4">
        <v>1.293</v>
      </c>
      <c r="C78">
        <v>1.666</v>
      </c>
      <c r="D78">
        <v>1.993</v>
      </c>
      <c r="E78">
        <v>2.379</v>
      </c>
      <c r="F78">
        <v>2.645</v>
      </c>
      <c r="G78">
        <v>3.206</v>
      </c>
    </row>
    <row r="79" spans="1:7" ht="15">
      <c r="A79">
        <v>74</v>
      </c>
      <c r="B79" s="4">
        <v>1.293</v>
      </c>
      <c r="C79">
        <v>1.666</v>
      </c>
      <c r="D79">
        <v>1.993</v>
      </c>
      <c r="E79">
        <v>2.378</v>
      </c>
      <c r="F79">
        <v>2.644</v>
      </c>
      <c r="G79">
        <v>3.204</v>
      </c>
    </row>
    <row r="80" spans="1:7" ht="15">
      <c r="A80">
        <v>75</v>
      </c>
      <c r="B80" s="4">
        <v>1.293</v>
      </c>
      <c r="C80">
        <v>1.665</v>
      </c>
      <c r="D80">
        <v>1.992</v>
      </c>
      <c r="E80">
        <v>2.377</v>
      </c>
      <c r="F80">
        <v>2.643</v>
      </c>
      <c r="G80">
        <v>3.202</v>
      </c>
    </row>
    <row r="81" spans="1:7" ht="15">
      <c r="A81">
        <v>76</v>
      </c>
      <c r="B81" s="4">
        <v>1.293</v>
      </c>
      <c r="C81">
        <v>1.665</v>
      </c>
      <c r="D81">
        <v>1.992</v>
      </c>
      <c r="E81">
        <v>2.376</v>
      </c>
      <c r="F81">
        <v>2.642</v>
      </c>
      <c r="G81">
        <v>3.201</v>
      </c>
    </row>
    <row r="82" spans="1:7" ht="15">
      <c r="A82">
        <v>77</v>
      </c>
      <c r="B82" s="4">
        <v>1.293</v>
      </c>
      <c r="C82">
        <v>1.665</v>
      </c>
      <c r="D82">
        <v>1.991</v>
      </c>
      <c r="E82">
        <v>2.376</v>
      </c>
      <c r="F82">
        <v>2.641</v>
      </c>
      <c r="G82">
        <v>3.199</v>
      </c>
    </row>
    <row r="83" spans="1:7" ht="15">
      <c r="A83">
        <v>78</v>
      </c>
      <c r="B83" s="4">
        <v>1.292</v>
      </c>
      <c r="C83">
        <v>1.665</v>
      </c>
      <c r="D83">
        <v>1.991</v>
      </c>
      <c r="E83">
        <v>2.375</v>
      </c>
      <c r="F83">
        <v>2.64</v>
      </c>
      <c r="G83">
        <v>3.198</v>
      </c>
    </row>
    <row r="84" spans="1:7" ht="15">
      <c r="A84">
        <v>79</v>
      </c>
      <c r="B84" s="4">
        <v>1.292</v>
      </c>
      <c r="C84">
        <v>1.664</v>
      </c>
      <c r="D84">
        <v>1.99</v>
      </c>
      <c r="E84">
        <v>2.374</v>
      </c>
      <c r="F84">
        <v>2.64</v>
      </c>
      <c r="G84">
        <v>3.197</v>
      </c>
    </row>
    <row r="85" spans="1:7" ht="15">
      <c r="A85">
        <v>80</v>
      </c>
      <c r="B85" s="4">
        <v>1.292</v>
      </c>
      <c r="C85">
        <v>1.664</v>
      </c>
      <c r="D85">
        <v>1.99</v>
      </c>
      <c r="E85">
        <v>2.374</v>
      </c>
      <c r="F85">
        <v>2.639</v>
      </c>
      <c r="G85">
        <v>3.195</v>
      </c>
    </row>
    <row r="86" spans="1:7" ht="15">
      <c r="A86">
        <v>81</v>
      </c>
      <c r="B86" s="4">
        <v>1.292</v>
      </c>
      <c r="C86">
        <v>1.664</v>
      </c>
      <c r="D86">
        <v>1.99</v>
      </c>
      <c r="E86">
        <v>2.373</v>
      </c>
      <c r="F86">
        <v>2.638</v>
      </c>
      <c r="G86">
        <v>3.194</v>
      </c>
    </row>
    <row r="87" spans="1:7" ht="15">
      <c r="A87">
        <v>82</v>
      </c>
      <c r="B87" s="4">
        <v>1.292</v>
      </c>
      <c r="C87">
        <v>1.664</v>
      </c>
      <c r="D87">
        <v>1.989</v>
      </c>
      <c r="E87">
        <v>2.373</v>
      </c>
      <c r="F87">
        <v>2.637</v>
      </c>
      <c r="G87">
        <v>3.193</v>
      </c>
    </row>
    <row r="88" spans="1:7" ht="15">
      <c r="A88">
        <v>83</v>
      </c>
      <c r="B88" s="4">
        <v>1.292</v>
      </c>
      <c r="C88">
        <v>1.663</v>
      </c>
      <c r="D88">
        <v>1.989</v>
      </c>
      <c r="E88">
        <v>2.372</v>
      </c>
      <c r="F88">
        <v>2.636</v>
      </c>
      <c r="G88">
        <v>3.191</v>
      </c>
    </row>
    <row r="89" spans="1:7" ht="15">
      <c r="A89">
        <v>84</v>
      </c>
      <c r="B89" s="4">
        <v>1.292</v>
      </c>
      <c r="C89">
        <v>1.663</v>
      </c>
      <c r="D89">
        <v>1.989</v>
      </c>
      <c r="E89">
        <v>2.372</v>
      </c>
      <c r="F89">
        <v>2.636</v>
      </c>
      <c r="G89">
        <v>3.19</v>
      </c>
    </row>
    <row r="90" spans="1:7" ht="15">
      <c r="A90">
        <v>85</v>
      </c>
      <c r="B90" s="4">
        <v>1.292</v>
      </c>
      <c r="C90">
        <v>1.663</v>
      </c>
      <c r="D90">
        <v>1.988</v>
      </c>
      <c r="E90">
        <v>2.371</v>
      </c>
      <c r="F90">
        <v>2.635</v>
      </c>
      <c r="G90">
        <v>3.189</v>
      </c>
    </row>
    <row r="91" spans="1:7" ht="15">
      <c r="A91">
        <v>86</v>
      </c>
      <c r="B91" s="4">
        <v>1.291</v>
      </c>
      <c r="C91">
        <v>1.663</v>
      </c>
      <c r="D91">
        <v>1.988</v>
      </c>
      <c r="E91">
        <v>2.37</v>
      </c>
      <c r="F91">
        <v>2.634</v>
      </c>
      <c r="G91">
        <v>3.188</v>
      </c>
    </row>
    <row r="92" spans="1:7" ht="15">
      <c r="A92">
        <v>87</v>
      </c>
      <c r="B92" s="4">
        <v>1.291</v>
      </c>
      <c r="C92">
        <v>1.663</v>
      </c>
      <c r="D92">
        <v>1.988</v>
      </c>
      <c r="E92">
        <v>2.37</v>
      </c>
      <c r="F92">
        <v>2.634</v>
      </c>
      <c r="G92">
        <v>3.187</v>
      </c>
    </row>
    <row r="93" spans="1:7" ht="15">
      <c r="A93">
        <v>88</v>
      </c>
      <c r="B93" s="4">
        <v>1.291</v>
      </c>
      <c r="C93">
        <v>1.662</v>
      </c>
      <c r="D93">
        <v>1.987</v>
      </c>
      <c r="E93">
        <v>2.369</v>
      </c>
      <c r="F93">
        <v>2.633</v>
      </c>
      <c r="G93">
        <v>3.185</v>
      </c>
    </row>
    <row r="94" spans="1:7" ht="15">
      <c r="A94">
        <v>89</v>
      </c>
      <c r="B94" s="4">
        <v>1.291</v>
      </c>
      <c r="C94">
        <v>1.662</v>
      </c>
      <c r="D94">
        <v>1.987</v>
      </c>
      <c r="E94">
        <v>2.369</v>
      </c>
      <c r="F94">
        <v>2.632</v>
      </c>
      <c r="G94">
        <v>3.184</v>
      </c>
    </row>
    <row r="95" spans="1:7" ht="15">
      <c r="A95">
        <v>90</v>
      </c>
      <c r="B95" s="4">
        <v>1.291</v>
      </c>
      <c r="C95">
        <v>1.662</v>
      </c>
      <c r="D95">
        <v>1.987</v>
      </c>
      <c r="E95">
        <v>2.368</v>
      </c>
      <c r="F95">
        <v>2.632</v>
      </c>
      <c r="G95">
        <v>3.183</v>
      </c>
    </row>
    <row r="96" spans="1:7" ht="15">
      <c r="A96">
        <v>91</v>
      </c>
      <c r="B96" s="4">
        <v>1.291</v>
      </c>
      <c r="C96">
        <v>1.662</v>
      </c>
      <c r="D96">
        <v>1.986</v>
      </c>
      <c r="E96">
        <v>2.368</v>
      </c>
      <c r="F96">
        <v>2.631</v>
      </c>
      <c r="G96">
        <v>3.182</v>
      </c>
    </row>
    <row r="97" spans="1:7" ht="15">
      <c r="A97">
        <v>92</v>
      </c>
      <c r="B97" s="4">
        <v>1.291</v>
      </c>
      <c r="C97">
        <v>1.662</v>
      </c>
      <c r="D97">
        <v>1.986</v>
      </c>
      <c r="E97">
        <v>2.368</v>
      </c>
      <c r="F97">
        <v>2.63</v>
      </c>
      <c r="G97">
        <v>3.181</v>
      </c>
    </row>
    <row r="98" spans="1:7" ht="15">
      <c r="A98">
        <v>93</v>
      </c>
      <c r="B98" s="4">
        <v>1.291</v>
      </c>
      <c r="C98">
        <v>1.661</v>
      </c>
      <c r="D98">
        <v>1.986</v>
      </c>
      <c r="E98">
        <v>2.367</v>
      </c>
      <c r="F98">
        <v>2.63</v>
      </c>
      <c r="G98">
        <v>3.18</v>
      </c>
    </row>
    <row r="99" spans="1:7" ht="15">
      <c r="A99">
        <v>94</v>
      </c>
      <c r="B99" s="4">
        <v>1.291</v>
      </c>
      <c r="C99">
        <v>1.661</v>
      </c>
      <c r="D99">
        <v>1.986</v>
      </c>
      <c r="E99">
        <v>2.367</v>
      </c>
      <c r="F99">
        <v>2.629</v>
      </c>
      <c r="G99">
        <v>3.179</v>
      </c>
    </row>
    <row r="100" spans="1:7" ht="15">
      <c r="A100">
        <v>95</v>
      </c>
      <c r="B100" s="4">
        <v>1.291</v>
      </c>
      <c r="C100">
        <v>1.661</v>
      </c>
      <c r="D100">
        <v>1.985</v>
      </c>
      <c r="E100">
        <v>2.366</v>
      </c>
      <c r="F100">
        <v>2.629</v>
      </c>
      <c r="G100">
        <v>3.178</v>
      </c>
    </row>
    <row r="101" spans="1:7" ht="15">
      <c r="A101">
        <v>96</v>
      </c>
      <c r="B101" s="4">
        <v>1.29</v>
      </c>
      <c r="C101">
        <v>1.661</v>
      </c>
      <c r="D101">
        <v>1.985</v>
      </c>
      <c r="E101">
        <v>2.366</v>
      </c>
      <c r="F101">
        <v>2.628</v>
      </c>
      <c r="G101">
        <v>3.177</v>
      </c>
    </row>
    <row r="102" spans="1:7" ht="15">
      <c r="A102">
        <v>97</v>
      </c>
      <c r="B102" s="4">
        <v>1.29</v>
      </c>
      <c r="C102">
        <v>1.661</v>
      </c>
      <c r="D102">
        <v>1.985</v>
      </c>
      <c r="E102">
        <v>2.365</v>
      </c>
      <c r="F102">
        <v>2.627</v>
      </c>
      <c r="G102">
        <v>3.176</v>
      </c>
    </row>
    <row r="103" spans="1:7" ht="15">
      <c r="A103">
        <v>98</v>
      </c>
      <c r="B103" s="4">
        <v>1.29</v>
      </c>
      <c r="C103">
        <v>1.661</v>
      </c>
      <c r="D103">
        <v>1.984</v>
      </c>
      <c r="E103">
        <v>2.365</v>
      </c>
      <c r="F103">
        <v>2.627</v>
      </c>
      <c r="G103">
        <v>3.175</v>
      </c>
    </row>
    <row r="104" spans="1:7" ht="15">
      <c r="A104">
        <v>99</v>
      </c>
      <c r="B104" s="4">
        <v>1.29</v>
      </c>
      <c r="C104">
        <v>1.66</v>
      </c>
      <c r="D104">
        <v>1.984</v>
      </c>
      <c r="E104">
        <v>2.365</v>
      </c>
      <c r="F104">
        <v>2.626</v>
      </c>
      <c r="G104">
        <v>3.175</v>
      </c>
    </row>
    <row r="105" spans="1:7" ht="15">
      <c r="A105">
        <v>100</v>
      </c>
      <c r="B105" s="4">
        <v>1.29</v>
      </c>
      <c r="C105">
        <v>1.66</v>
      </c>
      <c r="D105">
        <v>1.984</v>
      </c>
      <c r="E105">
        <v>2.364</v>
      </c>
      <c r="F105">
        <v>2.626</v>
      </c>
      <c r="G105">
        <v>3.174</v>
      </c>
    </row>
    <row r="106" spans="1:7" ht="15">
      <c r="A106" t="s">
        <v>1</v>
      </c>
      <c r="B106" s="4">
        <v>1.282</v>
      </c>
      <c r="C106">
        <v>1.645</v>
      </c>
      <c r="D106">
        <v>1.96</v>
      </c>
      <c r="E106">
        <v>2.326</v>
      </c>
      <c r="F106">
        <v>2.576</v>
      </c>
      <c r="G106">
        <v>3.09</v>
      </c>
    </row>
    <row r="111" ht="15">
      <c r="A111" s="1" t="s">
        <v>3</v>
      </c>
    </row>
  </sheetData>
  <sheetProtection/>
  <hyperlinks>
    <hyperlink ref="A111" r:id="rId1" display="http://www.itl.nist.gov/div898/handbook/eda/section3/eda3672.htm"/>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AG45"/>
  <sheetViews>
    <sheetView zoomScalePageLayoutView="0" workbookViewId="0" topLeftCell="A1">
      <pane xSplit="1" ySplit="7" topLeftCell="U8" activePane="bottomRight" state="frozen"/>
      <selection pane="topLeft" activeCell="A1" sqref="A1"/>
      <selection pane="topRight" activeCell="B1" sqref="B1"/>
      <selection pane="bottomLeft" activeCell="A7" sqref="A7"/>
      <selection pane="bottomRight" activeCell="X12" sqref="X12"/>
    </sheetView>
  </sheetViews>
  <sheetFormatPr defaultColWidth="9.140625" defaultRowHeight="15"/>
  <cols>
    <col min="1" max="1" width="23.8515625" style="0" bestFit="1" customWidth="1"/>
    <col min="2" max="2" width="14.7109375" style="0" customWidth="1"/>
    <col min="3" max="3" width="14.28125" style="0" customWidth="1"/>
    <col min="4" max="4" width="15.8515625" style="0" customWidth="1"/>
    <col min="5" max="5" width="14.8515625" style="0" bestFit="1" customWidth="1"/>
    <col min="6" max="6" width="15.8515625" style="0" customWidth="1"/>
    <col min="7" max="7" width="14.8515625" style="0" bestFit="1" customWidth="1"/>
    <col min="8" max="8" width="15.8515625" style="0" customWidth="1"/>
    <col min="9" max="9" width="14.8515625" style="0" bestFit="1" customWidth="1"/>
    <col min="10" max="10" width="15.8515625" style="0" customWidth="1"/>
    <col min="11" max="11" width="14.8515625" style="0" bestFit="1" customWidth="1"/>
    <col min="12" max="12" width="15.8515625" style="0" customWidth="1"/>
    <col min="13" max="13" width="14.8515625" style="0" bestFit="1" customWidth="1"/>
    <col min="14" max="14" width="15.8515625" style="0" customWidth="1"/>
    <col min="15" max="15" width="14.8515625" style="0" bestFit="1" customWidth="1"/>
    <col min="16" max="16" width="15.8515625" style="0" customWidth="1"/>
    <col min="17" max="17" width="14.8515625" style="0" bestFit="1" customWidth="1"/>
    <col min="18" max="18" width="15.8515625" style="0" customWidth="1"/>
    <col min="19" max="19" width="14.8515625" style="0" bestFit="1" customWidth="1"/>
    <col min="20" max="33" width="15.8515625" style="0" customWidth="1"/>
  </cols>
  <sheetData>
    <row r="1" spans="1:33" ht="15">
      <c r="A1" s="3" t="s">
        <v>5</v>
      </c>
      <c r="B1" s="9">
        <v>806300</v>
      </c>
      <c r="C1" s="19"/>
      <c r="D1" s="11">
        <v>802800</v>
      </c>
      <c r="E1" s="10"/>
      <c r="F1" s="11">
        <v>805600</v>
      </c>
      <c r="G1" s="10"/>
      <c r="H1" s="11">
        <v>805600</v>
      </c>
      <c r="I1" s="10"/>
      <c r="J1" s="11">
        <v>804200</v>
      </c>
      <c r="K1" s="10"/>
      <c r="L1" s="11">
        <v>805900</v>
      </c>
      <c r="M1" s="10"/>
      <c r="N1" s="11">
        <v>805900</v>
      </c>
      <c r="O1" s="10"/>
      <c r="P1" s="11">
        <v>805500</v>
      </c>
      <c r="Q1" s="10"/>
      <c r="R1" s="11">
        <v>805500</v>
      </c>
      <c r="S1" s="10"/>
      <c r="T1" s="11">
        <v>805500</v>
      </c>
      <c r="U1" s="10"/>
      <c r="V1" s="11">
        <v>806600</v>
      </c>
      <c r="W1" s="10"/>
      <c r="X1" s="11">
        <v>806600</v>
      </c>
      <c r="Y1" s="10"/>
      <c r="Z1" s="11">
        <v>5033839</v>
      </c>
      <c r="AA1" s="10"/>
      <c r="AB1" s="11">
        <v>798300</v>
      </c>
      <c r="AC1" s="10"/>
      <c r="AD1" s="11">
        <v>798300</v>
      </c>
      <c r="AE1" s="10"/>
      <c r="AF1" s="11">
        <v>798300</v>
      </c>
      <c r="AG1" s="10"/>
    </row>
    <row r="2" spans="1:33" ht="15">
      <c r="A2" s="3" t="s">
        <v>6</v>
      </c>
      <c r="B2" s="11">
        <v>5535982</v>
      </c>
      <c r="C2" s="20"/>
      <c r="D2" s="11">
        <v>11644</v>
      </c>
      <c r="E2" s="12"/>
      <c r="F2" s="11">
        <v>11694</v>
      </c>
      <c r="G2" s="12"/>
      <c r="H2" s="11">
        <v>11694</v>
      </c>
      <c r="I2" s="12"/>
      <c r="J2" s="11">
        <v>11664</v>
      </c>
      <c r="K2" s="12"/>
      <c r="L2" s="11">
        <v>11696</v>
      </c>
      <c r="M2" s="12"/>
      <c r="N2" s="11">
        <v>11696</v>
      </c>
      <c r="O2" s="12"/>
      <c r="P2" s="11">
        <v>11691</v>
      </c>
      <c r="Q2" s="12"/>
      <c r="R2" s="11">
        <v>11691</v>
      </c>
      <c r="S2" s="12"/>
      <c r="T2" s="11">
        <v>11691</v>
      </c>
      <c r="U2" s="12"/>
      <c r="V2" s="66">
        <v>5546058</v>
      </c>
      <c r="W2" s="12"/>
      <c r="X2" s="11">
        <v>310734</v>
      </c>
      <c r="Y2" s="12"/>
      <c r="Z2" s="11">
        <v>5536012</v>
      </c>
      <c r="AA2" s="12"/>
      <c r="AB2" s="11">
        <v>5536043</v>
      </c>
      <c r="AC2" s="12"/>
      <c r="AD2" s="11">
        <v>3990161</v>
      </c>
      <c r="AE2" s="12"/>
      <c r="AF2" s="11">
        <v>355202</v>
      </c>
      <c r="AG2" s="12"/>
    </row>
    <row r="3" spans="1:33" ht="15">
      <c r="A3" s="3" t="s">
        <v>7</v>
      </c>
      <c r="B3" s="11">
        <v>10032128</v>
      </c>
      <c r="C3" s="54" t="s">
        <v>59</v>
      </c>
      <c r="D3" s="11">
        <v>10042186</v>
      </c>
      <c r="E3" s="54" t="s">
        <v>61</v>
      </c>
      <c r="F3" s="11">
        <v>133065</v>
      </c>
      <c r="G3" s="54" t="s">
        <v>62</v>
      </c>
      <c r="H3" s="11">
        <v>133533</v>
      </c>
      <c r="I3" s="54" t="s">
        <v>64</v>
      </c>
      <c r="J3" s="11">
        <v>133546</v>
      </c>
      <c r="K3" s="54" t="s">
        <v>67</v>
      </c>
      <c r="L3" s="11">
        <v>133316</v>
      </c>
      <c r="M3" s="54" t="s">
        <v>68</v>
      </c>
      <c r="N3" s="11">
        <v>133553</v>
      </c>
      <c r="O3" s="54" t="s">
        <v>70</v>
      </c>
      <c r="P3" s="11">
        <v>10010967</v>
      </c>
      <c r="Q3" s="54" t="s">
        <v>71</v>
      </c>
      <c r="R3" s="11">
        <v>10010966</v>
      </c>
      <c r="S3" s="54" t="s">
        <v>73</v>
      </c>
      <c r="T3" s="11">
        <v>133064</v>
      </c>
      <c r="U3" s="54" t="s">
        <v>74</v>
      </c>
      <c r="V3" s="11">
        <v>10016566</v>
      </c>
      <c r="W3" s="54" t="s">
        <v>75</v>
      </c>
      <c r="X3" s="11">
        <v>133427</v>
      </c>
      <c r="Y3" s="54" t="s">
        <v>77</v>
      </c>
      <c r="Z3" s="11">
        <v>10042256</v>
      </c>
      <c r="AA3" s="54" t="s">
        <v>78</v>
      </c>
      <c r="AB3" s="11">
        <v>133040</v>
      </c>
      <c r="AC3" s="54" t="s">
        <v>80</v>
      </c>
      <c r="AD3" s="11">
        <v>10033686</v>
      </c>
      <c r="AE3" s="54" t="s">
        <v>82</v>
      </c>
      <c r="AF3" s="11">
        <v>10040742</v>
      </c>
      <c r="AG3" s="54" t="s">
        <v>83</v>
      </c>
    </row>
    <row r="4" spans="1:33" ht="15">
      <c r="A4" s="3" t="s">
        <v>8</v>
      </c>
      <c r="B4" s="11">
        <v>1</v>
      </c>
      <c r="C4" s="20"/>
      <c r="D4" s="11">
        <v>1</v>
      </c>
      <c r="E4" s="12"/>
      <c r="F4" s="11">
        <v>2</v>
      </c>
      <c r="G4" s="12"/>
      <c r="H4" s="11">
        <v>2</v>
      </c>
      <c r="I4" s="12"/>
      <c r="J4" s="11">
        <v>1</v>
      </c>
      <c r="K4" s="12"/>
      <c r="L4" s="11">
        <v>2</v>
      </c>
      <c r="M4" s="12"/>
      <c r="N4" s="11">
        <v>2</v>
      </c>
      <c r="O4" s="12"/>
      <c r="P4" s="11">
        <v>1</v>
      </c>
      <c r="Q4" s="12"/>
      <c r="R4" s="11">
        <v>1</v>
      </c>
      <c r="S4" s="12"/>
      <c r="T4" s="11">
        <v>1</v>
      </c>
      <c r="U4" s="12"/>
      <c r="V4" s="11">
        <v>3</v>
      </c>
      <c r="W4" s="12"/>
      <c r="X4" s="11">
        <v>3</v>
      </c>
      <c r="Y4" s="12"/>
      <c r="Z4" s="11">
        <v>1</v>
      </c>
      <c r="AA4" s="12"/>
      <c r="AB4" s="11">
        <v>7</v>
      </c>
      <c r="AC4" s="12"/>
      <c r="AD4" s="11">
        <v>6</v>
      </c>
      <c r="AE4" s="12"/>
      <c r="AF4" s="11">
        <v>5</v>
      </c>
      <c r="AG4" s="12"/>
    </row>
    <row r="5" spans="1:33" ht="15">
      <c r="A5" s="3" t="s">
        <v>9</v>
      </c>
      <c r="B5" s="15" t="s">
        <v>57</v>
      </c>
      <c r="C5" s="20"/>
      <c r="D5" s="15" t="s">
        <v>60</v>
      </c>
      <c r="E5" s="12"/>
      <c r="F5" s="15" t="s">
        <v>63</v>
      </c>
      <c r="G5" s="12"/>
      <c r="H5" s="15" t="s">
        <v>63</v>
      </c>
      <c r="I5" s="12"/>
      <c r="J5" s="15" t="s">
        <v>65</v>
      </c>
      <c r="K5" s="12"/>
      <c r="L5" s="15" t="s">
        <v>69</v>
      </c>
      <c r="M5" s="12"/>
      <c r="N5" s="15" t="s">
        <v>69</v>
      </c>
      <c r="O5" s="12"/>
      <c r="P5" s="15" t="s">
        <v>72</v>
      </c>
      <c r="Q5" s="12"/>
      <c r="R5" s="15" t="s">
        <v>72</v>
      </c>
      <c r="S5" s="12"/>
      <c r="T5" s="15" t="s">
        <v>72</v>
      </c>
      <c r="U5" s="12"/>
      <c r="V5" s="15" t="s">
        <v>76</v>
      </c>
      <c r="W5" s="12"/>
      <c r="X5" s="15" t="s">
        <v>76</v>
      </c>
      <c r="Y5" s="12"/>
      <c r="Z5" s="15" t="s">
        <v>79</v>
      </c>
      <c r="AA5" s="12"/>
      <c r="AB5" s="15" t="s">
        <v>81</v>
      </c>
      <c r="AC5" s="12"/>
      <c r="AD5" s="15" t="s">
        <v>81</v>
      </c>
      <c r="AE5" s="12"/>
      <c r="AF5" s="15" t="s">
        <v>81</v>
      </c>
      <c r="AG5" s="12"/>
    </row>
    <row r="6" spans="1:33" ht="15">
      <c r="A6" s="3" t="s">
        <v>19</v>
      </c>
      <c r="B6" s="15"/>
      <c r="C6" s="20"/>
      <c r="D6" s="36"/>
      <c r="E6" s="12"/>
      <c r="F6" s="36"/>
      <c r="G6" s="12"/>
      <c r="H6" s="36"/>
      <c r="I6" s="12"/>
      <c r="J6" s="36"/>
      <c r="K6" s="12"/>
      <c r="L6" s="36"/>
      <c r="M6" s="12"/>
      <c r="N6" s="36"/>
      <c r="O6" s="12"/>
      <c r="P6" s="36"/>
      <c r="Q6" s="12"/>
      <c r="R6" s="36"/>
      <c r="S6" s="12"/>
      <c r="T6" s="36"/>
      <c r="U6" s="12"/>
      <c r="V6" s="36"/>
      <c r="W6" s="12"/>
      <c r="X6" s="36"/>
      <c r="Y6" s="12"/>
      <c r="Z6" s="36"/>
      <c r="AA6" s="12"/>
      <c r="AB6" s="36"/>
      <c r="AC6" s="12"/>
      <c r="AD6" s="36"/>
      <c r="AE6" s="12"/>
      <c r="AF6" s="36"/>
      <c r="AG6" s="12"/>
    </row>
    <row r="7" spans="1:33" ht="15">
      <c r="A7" s="3" t="s">
        <v>25</v>
      </c>
      <c r="B7" s="37" t="s">
        <v>58</v>
      </c>
      <c r="C7" s="20"/>
      <c r="D7" s="37" t="s">
        <v>58</v>
      </c>
      <c r="E7" s="12"/>
      <c r="F7" s="37" t="s">
        <v>58</v>
      </c>
      <c r="G7" s="12"/>
      <c r="H7" s="37" t="s">
        <v>58</v>
      </c>
      <c r="I7" s="12"/>
      <c r="J7" s="37" t="s">
        <v>58</v>
      </c>
      <c r="K7" s="12"/>
      <c r="L7" s="37" t="s">
        <v>58</v>
      </c>
      <c r="M7" s="12"/>
      <c r="N7" s="37" t="s">
        <v>58</v>
      </c>
      <c r="O7" s="12"/>
      <c r="P7" s="37" t="s">
        <v>58</v>
      </c>
      <c r="Q7" s="12"/>
      <c r="R7" s="37" t="s">
        <v>58</v>
      </c>
      <c r="S7" s="12"/>
      <c r="T7" s="37" t="s">
        <v>58</v>
      </c>
      <c r="U7" s="12"/>
      <c r="V7" s="37" t="s">
        <v>58</v>
      </c>
      <c r="W7" s="12"/>
      <c r="X7" s="37" t="s">
        <v>58</v>
      </c>
      <c r="Y7" s="12"/>
      <c r="Z7" s="37" t="s">
        <v>58</v>
      </c>
      <c r="AA7" s="12"/>
      <c r="AB7" s="37" t="s">
        <v>34</v>
      </c>
      <c r="AC7" s="12"/>
      <c r="AD7" s="37" t="s">
        <v>34</v>
      </c>
      <c r="AE7" s="12"/>
      <c r="AF7" s="37" t="s">
        <v>34</v>
      </c>
      <c r="AG7" s="12"/>
    </row>
    <row r="8" spans="1:33" ht="15">
      <c r="A8" s="3"/>
      <c r="B8" s="13"/>
      <c r="C8" s="20"/>
      <c r="D8" s="13"/>
      <c r="E8" s="12"/>
      <c r="F8" s="13"/>
      <c r="G8" s="12"/>
      <c r="H8" s="13"/>
      <c r="I8" s="12"/>
      <c r="J8" s="13"/>
      <c r="K8" s="12"/>
      <c r="L8" s="13"/>
      <c r="M8" s="12"/>
      <c r="N8" s="13"/>
      <c r="O8" s="12"/>
      <c r="P8" s="13"/>
      <c r="Q8" s="12"/>
      <c r="R8" s="13"/>
      <c r="S8" s="12"/>
      <c r="T8" s="13"/>
      <c r="U8" s="12"/>
      <c r="V8" s="13"/>
      <c r="W8" s="12"/>
      <c r="X8" s="13"/>
      <c r="Y8" s="12"/>
      <c r="Z8" s="13"/>
      <c r="AA8" s="12"/>
      <c r="AB8" s="13"/>
      <c r="AC8" s="12"/>
      <c r="AD8" s="13"/>
      <c r="AE8" s="12"/>
      <c r="AF8" s="13"/>
      <c r="AG8" s="12"/>
    </row>
    <row r="9" spans="2:33" ht="15">
      <c r="B9" s="37" t="s">
        <v>23</v>
      </c>
      <c r="C9" s="39" t="s">
        <v>24</v>
      </c>
      <c r="D9" s="37" t="s">
        <v>23</v>
      </c>
      <c r="E9" s="40" t="s">
        <v>24</v>
      </c>
      <c r="F9" s="37" t="s">
        <v>23</v>
      </c>
      <c r="G9" s="40" t="s">
        <v>24</v>
      </c>
      <c r="H9" s="37" t="s">
        <v>23</v>
      </c>
      <c r="I9" s="40" t="s">
        <v>24</v>
      </c>
      <c r="J9" s="37" t="s">
        <v>23</v>
      </c>
      <c r="K9" s="40" t="s">
        <v>24</v>
      </c>
      <c r="L9" s="37" t="s">
        <v>23</v>
      </c>
      <c r="M9" s="40" t="s">
        <v>24</v>
      </c>
      <c r="N9" s="37" t="s">
        <v>23</v>
      </c>
      <c r="O9" s="40" t="s">
        <v>24</v>
      </c>
      <c r="P9" s="37" t="s">
        <v>23</v>
      </c>
      <c r="Q9" s="40" t="s">
        <v>24</v>
      </c>
      <c r="R9" s="37" t="s">
        <v>23</v>
      </c>
      <c r="S9" s="40" t="s">
        <v>24</v>
      </c>
      <c r="T9" s="37" t="s">
        <v>23</v>
      </c>
      <c r="U9" s="40" t="s">
        <v>24</v>
      </c>
      <c r="V9" s="37" t="s">
        <v>23</v>
      </c>
      <c r="W9" s="40" t="s">
        <v>24</v>
      </c>
      <c r="X9" s="37" t="s">
        <v>23</v>
      </c>
      <c r="Y9" s="40" t="s">
        <v>24</v>
      </c>
      <c r="Z9" s="37" t="s">
        <v>23</v>
      </c>
      <c r="AA9" s="40" t="s">
        <v>24</v>
      </c>
      <c r="AB9" s="37" t="s">
        <v>23</v>
      </c>
      <c r="AC9" s="40" t="s">
        <v>24</v>
      </c>
      <c r="AD9" s="37" t="s">
        <v>23</v>
      </c>
      <c r="AE9" s="40" t="s">
        <v>24</v>
      </c>
      <c r="AF9" s="37" t="s">
        <v>23</v>
      </c>
      <c r="AG9" s="40" t="s">
        <v>24</v>
      </c>
    </row>
    <row r="10" spans="2:33" ht="15">
      <c r="B10" s="11">
        <v>0.12</v>
      </c>
      <c r="C10" s="35">
        <f>LN(B10)</f>
        <v>-2.120263536200091</v>
      </c>
      <c r="D10" s="11">
        <v>0.16</v>
      </c>
      <c r="E10" s="41">
        <f>LN(D10)</f>
        <v>-1.8325814637483102</v>
      </c>
      <c r="F10" s="11">
        <v>0.21</v>
      </c>
      <c r="G10" s="41">
        <f aca="true" t="shared" si="0" ref="G10:G15">LN(F10)</f>
        <v>-1.5606477482646683</v>
      </c>
      <c r="H10" s="11">
        <v>0.2</v>
      </c>
      <c r="I10" s="41">
        <f aca="true" t="shared" si="1" ref="I10:I15">LN(H10)</f>
        <v>-1.6094379124341003</v>
      </c>
      <c r="J10" s="11">
        <v>0.02</v>
      </c>
      <c r="K10" s="41">
        <f aca="true" t="shared" si="2" ref="K10:K15">LN(J10)</f>
        <v>-3.912023005428146</v>
      </c>
      <c r="L10" s="11">
        <v>0.23</v>
      </c>
      <c r="M10" s="41">
        <f aca="true" t="shared" si="3" ref="M10:M15">LN(L10)</f>
        <v>-1.4696759700589417</v>
      </c>
      <c r="N10" s="11">
        <v>0.27</v>
      </c>
      <c r="O10" s="41">
        <f aca="true" t="shared" si="4" ref="O10:O15">LN(N10)</f>
        <v>-1.3093333199837622</v>
      </c>
      <c r="P10" s="11">
        <v>0.46</v>
      </c>
      <c r="Q10" s="41">
        <f aca="true" t="shared" si="5" ref="Q10:Q15">LN(P10)</f>
        <v>-0.7765287894989963</v>
      </c>
      <c r="R10" s="11">
        <v>0.22</v>
      </c>
      <c r="S10" s="41">
        <f aca="true" t="shared" si="6" ref="S10:S15">LN(R10)</f>
        <v>-1.5141277326297755</v>
      </c>
      <c r="T10" s="11">
        <v>0.24</v>
      </c>
      <c r="U10" s="41">
        <f aca="true" t="shared" si="7" ref="U10:U21">LN(T10)</f>
        <v>-1.4271163556401458</v>
      </c>
      <c r="V10" s="11">
        <v>0.12</v>
      </c>
      <c r="W10" s="41">
        <f aca="true" t="shared" si="8" ref="W10:W15">LN(V10)</f>
        <v>-2.120263536200091</v>
      </c>
      <c r="X10" s="11">
        <v>0.07</v>
      </c>
      <c r="Y10" s="41">
        <f aca="true" t="shared" si="9" ref="Y10:Y15">LN(X10)</f>
        <v>-2.659260036932778</v>
      </c>
      <c r="Z10" s="11">
        <v>0.02</v>
      </c>
      <c r="AA10" s="41">
        <f aca="true" t="shared" si="10" ref="AA10:AA15">LN(Z10)</f>
        <v>-3.912023005428146</v>
      </c>
      <c r="AB10" s="11">
        <v>0.11</v>
      </c>
      <c r="AC10" s="41">
        <f aca="true" t="shared" si="11" ref="AC10:AC15">LN(AB10)</f>
        <v>-2.2072749131897207</v>
      </c>
      <c r="AD10" s="11">
        <v>0.06</v>
      </c>
      <c r="AE10" s="41">
        <f aca="true" t="shared" si="12" ref="AE10:AE15">LN(AD10)</f>
        <v>-2.8134107167600364</v>
      </c>
      <c r="AF10" s="11">
        <v>0.07</v>
      </c>
      <c r="AG10" s="41">
        <f aca="true" t="shared" si="13" ref="AG10:AG15">LN(AF10)</f>
        <v>-2.659260036932778</v>
      </c>
    </row>
    <row r="11" spans="2:33" ht="15">
      <c r="B11" s="11">
        <v>0.23</v>
      </c>
      <c r="C11" s="35">
        <f aca="true" t="shared" si="14" ref="C11:E15">LN(B11)</f>
        <v>-1.4696759700589417</v>
      </c>
      <c r="D11" s="11">
        <v>0.64</v>
      </c>
      <c r="E11" s="41">
        <f t="shared" si="14"/>
        <v>-0.4462871026284195</v>
      </c>
      <c r="F11" s="11">
        <v>0.16</v>
      </c>
      <c r="G11" s="41">
        <f t="shared" si="0"/>
        <v>-1.8325814637483102</v>
      </c>
      <c r="H11" s="11">
        <v>0.32</v>
      </c>
      <c r="I11" s="41">
        <f t="shared" si="1"/>
        <v>-1.1394342831883648</v>
      </c>
      <c r="J11" s="11">
        <v>0.17</v>
      </c>
      <c r="K11" s="41">
        <f t="shared" si="2"/>
        <v>-1.7719568419318752</v>
      </c>
      <c r="L11" s="11">
        <v>0.96</v>
      </c>
      <c r="M11" s="41">
        <f t="shared" si="3"/>
        <v>-0.040821994520255166</v>
      </c>
      <c r="N11" s="11">
        <v>2.93</v>
      </c>
      <c r="O11" s="41">
        <f t="shared" si="4"/>
        <v>1.075002423028976</v>
      </c>
      <c r="P11" s="11">
        <v>0.42</v>
      </c>
      <c r="Q11" s="41">
        <f t="shared" si="5"/>
        <v>-0.8675005677047231</v>
      </c>
      <c r="R11" s="11">
        <v>0.22</v>
      </c>
      <c r="S11" s="41">
        <f t="shared" si="6"/>
        <v>-1.5141277326297755</v>
      </c>
      <c r="T11" s="11">
        <v>0.1</v>
      </c>
      <c r="U11" s="41">
        <f t="shared" si="7"/>
        <v>-2.3025850929940455</v>
      </c>
      <c r="V11" s="11">
        <v>0.62</v>
      </c>
      <c r="W11" s="41">
        <f t="shared" si="8"/>
        <v>-0.4780358009429998</v>
      </c>
      <c r="X11" s="11">
        <v>0.09</v>
      </c>
      <c r="Y11" s="41">
        <f t="shared" si="9"/>
        <v>-2.4079456086518722</v>
      </c>
      <c r="Z11" s="11">
        <v>0.03</v>
      </c>
      <c r="AA11" s="41">
        <f t="shared" si="10"/>
        <v>-3.506557897319982</v>
      </c>
      <c r="AB11" s="11">
        <v>0.14</v>
      </c>
      <c r="AC11" s="41">
        <f t="shared" si="11"/>
        <v>-1.9661128563728327</v>
      </c>
      <c r="AD11" s="11">
        <v>0.11</v>
      </c>
      <c r="AE11" s="41">
        <f t="shared" si="12"/>
        <v>-2.2072749131897207</v>
      </c>
      <c r="AF11" s="11">
        <v>0.08</v>
      </c>
      <c r="AG11" s="41">
        <f t="shared" si="13"/>
        <v>-2.5257286443082556</v>
      </c>
    </row>
    <row r="12" spans="2:33" ht="15">
      <c r="B12" s="11">
        <v>0.26</v>
      </c>
      <c r="C12" s="35">
        <f t="shared" si="14"/>
        <v>-1.3470736479666092</v>
      </c>
      <c r="D12" s="11">
        <v>0.17</v>
      </c>
      <c r="E12" s="41">
        <f t="shared" si="14"/>
        <v>-1.7719568419318752</v>
      </c>
      <c r="F12" s="11">
        <v>0.11</v>
      </c>
      <c r="G12" s="41">
        <f t="shared" si="0"/>
        <v>-2.2072749131897207</v>
      </c>
      <c r="H12" s="11">
        <v>0.14</v>
      </c>
      <c r="I12" s="41">
        <f t="shared" si="1"/>
        <v>-1.9661128563728327</v>
      </c>
      <c r="J12" s="11">
        <v>0.03</v>
      </c>
      <c r="K12" s="41">
        <f t="shared" si="2"/>
        <v>-3.506557897319982</v>
      </c>
      <c r="L12" s="11">
        <v>0.2</v>
      </c>
      <c r="M12" s="41">
        <f t="shared" si="3"/>
        <v>-1.6094379124341003</v>
      </c>
      <c r="N12" s="11">
        <v>0.48</v>
      </c>
      <c r="O12" s="41">
        <f t="shared" si="4"/>
        <v>-0.7339691750802004</v>
      </c>
      <c r="P12" s="11">
        <v>0.21</v>
      </c>
      <c r="Q12" s="41">
        <f t="shared" si="5"/>
        <v>-1.5606477482646683</v>
      </c>
      <c r="R12" s="11">
        <v>0.25</v>
      </c>
      <c r="S12" s="41">
        <f t="shared" si="6"/>
        <v>-1.3862943611198906</v>
      </c>
      <c r="T12" s="11">
        <v>0.22</v>
      </c>
      <c r="U12" s="41">
        <f t="shared" si="7"/>
        <v>-1.5141277326297755</v>
      </c>
      <c r="V12" s="11">
        <v>0.11</v>
      </c>
      <c r="W12" s="41">
        <f t="shared" si="8"/>
        <v>-2.2072749131897207</v>
      </c>
      <c r="X12" s="11">
        <v>0.05</v>
      </c>
      <c r="Y12" s="41">
        <f t="shared" si="9"/>
        <v>-2.995732273553991</v>
      </c>
      <c r="Z12" s="11">
        <v>0.02</v>
      </c>
      <c r="AA12" s="41">
        <f t="shared" si="10"/>
        <v>-3.912023005428146</v>
      </c>
      <c r="AB12" s="11">
        <v>0.15</v>
      </c>
      <c r="AC12" s="41">
        <f t="shared" si="11"/>
        <v>-1.8971199848858813</v>
      </c>
      <c r="AD12" s="11">
        <v>0.1</v>
      </c>
      <c r="AE12" s="41">
        <f t="shared" si="12"/>
        <v>-2.3025850929940455</v>
      </c>
      <c r="AF12" s="11">
        <v>0.08</v>
      </c>
      <c r="AG12" s="41">
        <f t="shared" si="13"/>
        <v>-2.5257286443082556</v>
      </c>
    </row>
    <row r="13" spans="2:33" ht="15">
      <c r="B13" s="11">
        <v>0.12</v>
      </c>
      <c r="C13" s="35">
        <f t="shared" si="14"/>
        <v>-2.120263536200091</v>
      </c>
      <c r="D13" s="11">
        <v>0.09</v>
      </c>
      <c r="E13" s="41">
        <f t="shared" si="14"/>
        <v>-2.4079456086518722</v>
      </c>
      <c r="F13" s="11">
        <v>0.07</v>
      </c>
      <c r="G13" s="41">
        <f t="shared" si="0"/>
        <v>-2.659260036932778</v>
      </c>
      <c r="H13" s="11">
        <v>0.12</v>
      </c>
      <c r="I13" s="41">
        <f t="shared" si="1"/>
        <v>-2.120263536200091</v>
      </c>
      <c r="J13" s="11">
        <v>0.07</v>
      </c>
      <c r="K13" s="41">
        <f t="shared" si="2"/>
        <v>-2.659260036932778</v>
      </c>
      <c r="L13" s="11">
        <v>0.14</v>
      </c>
      <c r="M13" s="41">
        <f t="shared" si="3"/>
        <v>-1.9661128563728327</v>
      </c>
      <c r="N13" s="11">
        <v>0.65</v>
      </c>
      <c r="O13" s="41">
        <f t="shared" si="4"/>
        <v>-0.4307829160924542</v>
      </c>
      <c r="P13" s="11">
        <v>0.09</v>
      </c>
      <c r="Q13" s="41">
        <f t="shared" si="5"/>
        <v>-2.4079456086518722</v>
      </c>
      <c r="R13" s="11">
        <v>0.11</v>
      </c>
      <c r="S13" s="41">
        <f t="shared" si="6"/>
        <v>-2.2072749131897207</v>
      </c>
      <c r="T13" s="11">
        <v>0.11</v>
      </c>
      <c r="U13" s="41">
        <f t="shared" si="7"/>
        <v>-2.2072749131897207</v>
      </c>
      <c r="V13" s="11">
        <v>0.16</v>
      </c>
      <c r="W13" s="41">
        <f t="shared" si="8"/>
        <v>-1.8325814637483102</v>
      </c>
      <c r="X13" s="11">
        <v>0.05</v>
      </c>
      <c r="Y13" s="41">
        <f t="shared" si="9"/>
        <v>-2.995732273553991</v>
      </c>
      <c r="Z13" s="11">
        <v>0.02</v>
      </c>
      <c r="AA13" s="41">
        <f t="shared" si="10"/>
        <v>-3.912023005428146</v>
      </c>
      <c r="AB13" s="11">
        <v>0.2</v>
      </c>
      <c r="AC13" s="41">
        <f t="shared" si="11"/>
        <v>-1.6094379124341003</v>
      </c>
      <c r="AD13" s="11">
        <v>0.14</v>
      </c>
      <c r="AE13" s="41">
        <f t="shared" si="12"/>
        <v>-1.9661128563728327</v>
      </c>
      <c r="AF13" s="11">
        <v>0.14</v>
      </c>
      <c r="AG13" s="41">
        <f t="shared" si="13"/>
        <v>-1.9661128563728327</v>
      </c>
    </row>
    <row r="14" spans="2:33" ht="15">
      <c r="B14" s="11">
        <v>0.17</v>
      </c>
      <c r="C14" s="35">
        <f t="shared" si="14"/>
        <v>-1.7719568419318752</v>
      </c>
      <c r="D14" s="11">
        <v>0.07</v>
      </c>
      <c r="E14" s="41">
        <f t="shared" si="14"/>
        <v>-2.659260036932778</v>
      </c>
      <c r="F14" s="11">
        <v>0.1</v>
      </c>
      <c r="G14" s="41">
        <f t="shared" si="0"/>
        <v>-2.3025850929940455</v>
      </c>
      <c r="H14" s="11">
        <v>0.12</v>
      </c>
      <c r="I14" s="41">
        <f t="shared" si="1"/>
        <v>-2.120263536200091</v>
      </c>
      <c r="J14" s="11">
        <v>0.07</v>
      </c>
      <c r="K14" s="41">
        <f t="shared" si="2"/>
        <v>-2.659260036932778</v>
      </c>
      <c r="L14" s="11">
        <v>0.09</v>
      </c>
      <c r="M14" s="41">
        <f t="shared" si="3"/>
        <v>-2.4079456086518722</v>
      </c>
      <c r="N14" s="11">
        <v>0.25</v>
      </c>
      <c r="O14" s="41">
        <f t="shared" si="4"/>
        <v>-1.3862943611198906</v>
      </c>
      <c r="P14" s="11">
        <v>0.11</v>
      </c>
      <c r="Q14" s="41">
        <f t="shared" si="5"/>
        <v>-2.2072749131897207</v>
      </c>
      <c r="R14" s="11">
        <v>0.09</v>
      </c>
      <c r="S14" s="41">
        <f t="shared" si="6"/>
        <v>-2.4079456086518722</v>
      </c>
      <c r="T14" s="11">
        <v>0.13</v>
      </c>
      <c r="U14" s="41">
        <f t="shared" si="7"/>
        <v>-2.0402208285265546</v>
      </c>
      <c r="V14" s="11">
        <v>0.11</v>
      </c>
      <c r="W14" s="41">
        <f t="shared" si="8"/>
        <v>-2.2072749131897207</v>
      </c>
      <c r="X14" s="11">
        <v>0.02</v>
      </c>
      <c r="Y14" s="41">
        <f t="shared" si="9"/>
        <v>-3.912023005428146</v>
      </c>
      <c r="Z14" s="11">
        <v>0.04</v>
      </c>
      <c r="AA14" s="41">
        <f t="shared" si="10"/>
        <v>-3.2188758248682006</v>
      </c>
      <c r="AB14" s="11">
        <v>0.14</v>
      </c>
      <c r="AC14" s="41">
        <f t="shared" si="11"/>
        <v>-1.9661128563728327</v>
      </c>
      <c r="AD14" s="11">
        <v>0.14</v>
      </c>
      <c r="AE14" s="41">
        <f t="shared" si="12"/>
        <v>-1.9661128563728327</v>
      </c>
      <c r="AF14" s="11">
        <v>0.08</v>
      </c>
      <c r="AG14" s="41">
        <f t="shared" si="13"/>
        <v>-2.5257286443082556</v>
      </c>
    </row>
    <row r="15" spans="2:33" ht="15">
      <c r="B15" s="11">
        <v>0.15</v>
      </c>
      <c r="C15" s="35">
        <f t="shared" si="14"/>
        <v>-1.8971199848858813</v>
      </c>
      <c r="D15" s="11">
        <v>0.09</v>
      </c>
      <c r="E15" s="41">
        <f>LN(D15)</f>
        <v>-2.4079456086518722</v>
      </c>
      <c r="F15" s="11">
        <v>0.1</v>
      </c>
      <c r="G15" s="41">
        <f t="shared" si="0"/>
        <v>-2.3025850929940455</v>
      </c>
      <c r="H15" s="11">
        <v>0.11</v>
      </c>
      <c r="I15" s="41">
        <f t="shared" si="1"/>
        <v>-2.2072749131897207</v>
      </c>
      <c r="J15" s="11">
        <v>0.09</v>
      </c>
      <c r="K15" s="41">
        <f t="shared" si="2"/>
        <v>-2.4079456086518722</v>
      </c>
      <c r="L15" s="11">
        <v>0.13</v>
      </c>
      <c r="M15" s="41">
        <f t="shared" si="3"/>
        <v>-2.0402208285265546</v>
      </c>
      <c r="N15" s="11">
        <v>4.68</v>
      </c>
      <c r="O15" s="41">
        <f t="shared" si="4"/>
        <v>1.5432981099295553</v>
      </c>
      <c r="P15" s="11">
        <v>0.07</v>
      </c>
      <c r="Q15" s="41">
        <f t="shared" si="5"/>
        <v>-2.659260036932778</v>
      </c>
      <c r="R15" s="11">
        <v>0.06</v>
      </c>
      <c r="S15" s="41">
        <f t="shared" si="6"/>
        <v>-2.8134107167600364</v>
      </c>
      <c r="T15" s="11">
        <v>0.12</v>
      </c>
      <c r="U15" s="41">
        <f t="shared" si="7"/>
        <v>-2.120263536200091</v>
      </c>
      <c r="V15" s="11">
        <v>0.21</v>
      </c>
      <c r="W15" s="41">
        <f t="shared" si="8"/>
        <v>-1.5606477482646683</v>
      </c>
      <c r="X15" s="11">
        <v>0.04</v>
      </c>
      <c r="Y15" s="41">
        <f t="shared" si="9"/>
        <v>-3.2188758248682006</v>
      </c>
      <c r="Z15" s="11">
        <v>0.05</v>
      </c>
      <c r="AA15" s="41">
        <f t="shared" si="10"/>
        <v>-2.995732273553991</v>
      </c>
      <c r="AB15" s="11">
        <v>0.1</v>
      </c>
      <c r="AC15" s="41">
        <f t="shared" si="11"/>
        <v>-2.3025850929940455</v>
      </c>
      <c r="AD15" s="11">
        <v>0.12</v>
      </c>
      <c r="AE15" s="41">
        <f t="shared" si="12"/>
        <v>-2.120263536200091</v>
      </c>
      <c r="AF15" s="11">
        <v>0.11</v>
      </c>
      <c r="AG15" s="41">
        <f t="shared" si="13"/>
        <v>-2.2072749131897207</v>
      </c>
    </row>
    <row r="16" spans="1:33" ht="15">
      <c r="A16" s="3"/>
      <c r="B16" s="11"/>
      <c r="C16" s="35"/>
      <c r="D16" s="13"/>
      <c r="E16" s="12"/>
      <c r="F16" s="13"/>
      <c r="G16" s="12"/>
      <c r="H16" s="13"/>
      <c r="I16" s="12"/>
      <c r="J16" s="13"/>
      <c r="K16" s="12"/>
      <c r="L16" s="13"/>
      <c r="M16" s="12"/>
      <c r="N16" s="13"/>
      <c r="O16" s="12"/>
      <c r="P16" s="11">
        <v>0.13</v>
      </c>
      <c r="Q16" s="41">
        <f aca="true" t="shared" si="15" ref="Q16:S21">LN(P16)</f>
        <v>-2.0402208285265546</v>
      </c>
      <c r="R16" s="11">
        <v>0.06</v>
      </c>
      <c r="S16" s="41">
        <f t="shared" si="15"/>
        <v>-2.8134107167600364</v>
      </c>
      <c r="T16" s="11">
        <v>0.14</v>
      </c>
      <c r="U16" s="41">
        <f t="shared" si="7"/>
        <v>-1.9661128563728327</v>
      </c>
      <c r="V16" s="11"/>
      <c r="W16" s="41"/>
      <c r="X16" s="11"/>
      <c r="Y16" s="41"/>
      <c r="Z16" s="11"/>
      <c r="AA16" s="41"/>
      <c r="AB16" s="11"/>
      <c r="AC16" s="41"/>
      <c r="AD16" s="11"/>
      <c r="AE16" s="41"/>
      <c r="AF16" s="11"/>
      <c r="AG16" s="41"/>
    </row>
    <row r="17" spans="2:33" ht="15">
      <c r="B17" s="11"/>
      <c r="C17" s="35"/>
      <c r="D17" s="13"/>
      <c r="E17" s="12"/>
      <c r="F17" s="13"/>
      <c r="G17" s="12"/>
      <c r="H17" s="13"/>
      <c r="I17" s="12"/>
      <c r="J17" s="13"/>
      <c r="K17" s="12"/>
      <c r="L17" s="13"/>
      <c r="M17" s="12"/>
      <c r="N17" s="13"/>
      <c r="O17" s="12"/>
      <c r="P17" s="11">
        <v>0.48</v>
      </c>
      <c r="Q17" s="41">
        <f t="shared" si="15"/>
        <v>-0.7339691750802004</v>
      </c>
      <c r="R17" s="11">
        <v>0.31</v>
      </c>
      <c r="S17" s="41">
        <f t="shared" si="15"/>
        <v>-1.171182981502945</v>
      </c>
      <c r="T17" s="11">
        <v>0.26</v>
      </c>
      <c r="U17" s="41">
        <f t="shared" si="7"/>
        <v>-1.3470736479666092</v>
      </c>
      <c r="V17" s="11"/>
      <c r="W17" s="41"/>
      <c r="X17" s="11"/>
      <c r="Y17" s="41"/>
      <c r="Z17" s="11"/>
      <c r="AA17" s="41"/>
      <c r="AB17" s="11"/>
      <c r="AC17" s="41"/>
      <c r="AD17" s="11"/>
      <c r="AE17" s="41"/>
      <c r="AF17" s="11"/>
      <c r="AG17" s="41"/>
    </row>
    <row r="18" spans="2:33" ht="15">
      <c r="B18" s="11"/>
      <c r="C18" s="35"/>
      <c r="D18" s="13"/>
      <c r="E18" s="12"/>
      <c r="F18" s="13"/>
      <c r="G18" s="12"/>
      <c r="H18" s="13"/>
      <c r="I18" s="12"/>
      <c r="J18" s="13"/>
      <c r="K18" s="12"/>
      <c r="L18" s="13"/>
      <c r="M18" s="12"/>
      <c r="N18" s="13"/>
      <c r="O18" s="12"/>
      <c r="P18" s="11">
        <v>0.38</v>
      </c>
      <c r="Q18" s="41">
        <f t="shared" si="15"/>
        <v>-0.9675840262617056</v>
      </c>
      <c r="R18" s="11">
        <v>0.17</v>
      </c>
      <c r="S18" s="41">
        <f t="shared" si="15"/>
        <v>-1.7719568419318752</v>
      </c>
      <c r="T18" s="11">
        <v>0.24</v>
      </c>
      <c r="U18" s="41">
        <f t="shared" si="7"/>
        <v>-1.4271163556401458</v>
      </c>
      <c r="V18" s="11"/>
      <c r="W18" s="41"/>
      <c r="X18" s="11"/>
      <c r="Y18" s="41"/>
      <c r="Z18" s="11"/>
      <c r="AA18" s="41"/>
      <c r="AB18" s="11"/>
      <c r="AC18" s="41"/>
      <c r="AD18" s="11"/>
      <c r="AE18" s="41"/>
      <c r="AF18" s="11"/>
      <c r="AG18" s="41"/>
    </row>
    <row r="19" spans="2:33" ht="15">
      <c r="B19" s="11"/>
      <c r="C19" s="35"/>
      <c r="D19" s="13"/>
      <c r="E19" s="12"/>
      <c r="F19" s="13"/>
      <c r="G19" s="12"/>
      <c r="H19" s="13"/>
      <c r="I19" s="12"/>
      <c r="J19" s="13"/>
      <c r="K19" s="12"/>
      <c r="L19" s="13"/>
      <c r="M19" s="12"/>
      <c r="N19" s="13"/>
      <c r="O19" s="12"/>
      <c r="P19" s="11">
        <v>0.32</v>
      </c>
      <c r="Q19" s="41">
        <f t="shared" si="15"/>
        <v>-1.1394342831883648</v>
      </c>
      <c r="R19" s="11">
        <v>0.19</v>
      </c>
      <c r="S19" s="41">
        <f t="shared" si="15"/>
        <v>-1.6607312068216509</v>
      </c>
      <c r="T19" s="11">
        <v>0.23</v>
      </c>
      <c r="U19" s="41">
        <f t="shared" si="7"/>
        <v>-1.4696759700589417</v>
      </c>
      <c r="V19" s="11"/>
      <c r="W19" s="41"/>
      <c r="X19" s="11"/>
      <c r="Y19" s="41"/>
      <c r="Z19" s="11"/>
      <c r="AA19" s="41"/>
      <c r="AB19" s="11"/>
      <c r="AC19" s="41"/>
      <c r="AD19" s="11"/>
      <c r="AE19" s="41"/>
      <c r="AF19" s="11"/>
      <c r="AG19" s="41"/>
    </row>
    <row r="20" spans="2:33" ht="15">
      <c r="B20" s="11"/>
      <c r="C20" s="35"/>
      <c r="D20" s="13"/>
      <c r="E20" s="12"/>
      <c r="F20" s="13"/>
      <c r="G20" s="12"/>
      <c r="H20" s="13"/>
      <c r="I20" s="12"/>
      <c r="J20" s="13"/>
      <c r="K20" s="12"/>
      <c r="L20" s="13"/>
      <c r="M20" s="12"/>
      <c r="N20" s="13"/>
      <c r="O20" s="12"/>
      <c r="P20" s="11">
        <v>0.13</v>
      </c>
      <c r="Q20" s="41">
        <f t="shared" si="15"/>
        <v>-2.0402208285265546</v>
      </c>
      <c r="R20" s="11">
        <v>0.1</v>
      </c>
      <c r="S20" s="41">
        <f t="shared" si="15"/>
        <v>-2.3025850929940455</v>
      </c>
      <c r="T20" s="11">
        <v>0.15</v>
      </c>
      <c r="U20" s="41">
        <f t="shared" si="7"/>
        <v>-1.8971199848858813</v>
      </c>
      <c r="V20" s="11"/>
      <c r="W20" s="41"/>
      <c r="X20" s="11"/>
      <c r="Y20" s="41"/>
      <c r="Z20" s="11"/>
      <c r="AA20" s="41"/>
      <c r="AB20" s="11"/>
      <c r="AC20" s="41"/>
      <c r="AD20" s="11"/>
      <c r="AE20" s="41"/>
      <c r="AF20" s="11"/>
      <c r="AG20" s="41"/>
    </row>
    <row r="21" spans="2:33" ht="15">
      <c r="B21" s="11"/>
      <c r="C21" s="35"/>
      <c r="D21" s="13"/>
      <c r="E21" s="12"/>
      <c r="F21" s="13"/>
      <c r="G21" s="12"/>
      <c r="H21" s="13"/>
      <c r="I21" s="12"/>
      <c r="J21" s="13"/>
      <c r="K21" s="12"/>
      <c r="L21" s="13"/>
      <c r="M21" s="12"/>
      <c r="N21" s="13"/>
      <c r="O21" s="12"/>
      <c r="P21" s="11">
        <v>0.41</v>
      </c>
      <c r="Q21" s="41">
        <f t="shared" si="15"/>
        <v>-0.8915981192837836</v>
      </c>
      <c r="R21" s="11">
        <v>0.1</v>
      </c>
      <c r="S21" s="41">
        <f t="shared" si="15"/>
        <v>-2.3025850929940455</v>
      </c>
      <c r="T21" s="11">
        <v>0.16</v>
      </c>
      <c r="U21" s="41">
        <f t="shared" si="7"/>
        <v>-1.8325814637483102</v>
      </c>
      <c r="V21" s="11"/>
      <c r="W21" s="41"/>
      <c r="X21" s="11"/>
      <c r="Y21" s="41"/>
      <c r="Z21" s="11"/>
      <c r="AA21" s="41"/>
      <c r="AB21" s="11"/>
      <c r="AC21" s="41"/>
      <c r="AD21" s="11"/>
      <c r="AE21" s="41"/>
      <c r="AF21" s="11"/>
      <c r="AG21" s="41"/>
    </row>
    <row r="22" spans="1:33" ht="15">
      <c r="A22" s="3"/>
      <c r="B22" s="13"/>
      <c r="C22" s="20"/>
      <c r="D22" s="13"/>
      <c r="E22" s="12"/>
      <c r="F22" s="13"/>
      <c r="G22" s="12"/>
      <c r="H22" s="13"/>
      <c r="I22" s="12"/>
      <c r="J22" s="13"/>
      <c r="K22" s="12"/>
      <c r="L22" s="13"/>
      <c r="M22" s="12"/>
      <c r="N22" s="13"/>
      <c r="O22" s="12"/>
      <c r="P22" s="13"/>
      <c r="Q22" s="12"/>
      <c r="R22" s="13"/>
      <c r="S22" s="12"/>
      <c r="T22" s="13"/>
      <c r="U22" s="12"/>
      <c r="V22" s="13"/>
      <c r="W22" s="12"/>
      <c r="X22" s="13"/>
      <c r="Y22" s="12"/>
      <c r="Z22" s="13"/>
      <c r="AA22" s="12"/>
      <c r="AB22" s="13"/>
      <c r="AC22" s="12"/>
      <c r="AD22" s="13"/>
      <c r="AE22" s="12"/>
      <c r="AF22" s="13"/>
      <c r="AG22" s="12"/>
    </row>
    <row r="23" spans="2:33" ht="15">
      <c r="B23" s="13"/>
      <c r="C23" s="20"/>
      <c r="D23" s="13"/>
      <c r="E23" s="12"/>
      <c r="F23" s="13"/>
      <c r="G23" s="12"/>
      <c r="H23" s="13"/>
      <c r="I23" s="12"/>
      <c r="J23" s="13"/>
      <c r="K23" s="12"/>
      <c r="L23" s="13"/>
      <c r="M23" s="12"/>
      <c r="N23" s="13"/>
      <c r="O23" s="12"/>
      <c r="P23" s="13"/>
      <c r="Q23" s="12"/>
      <c r="R23" s="13"/>
      <c r="S23" s="12"/>
      <c r="T23" s="13"/>
      <c r="U23" s="12"/>
      <c r="V23" s="13"/>
      <c r="W23" s="12"/>
      <c r="X23" s="13"/>
      <c r="Y23" s="12"/>
      <c r="Z23" s="13"/>
      <c r="AA23" s="12"/>
      <c r="AB23" s="13"/>
      <c r="AC23" s="12"/>
      <c r="AD23" s="13"/>
      <c r="AE23" s="12"/>
      <c r="AF23" s="13"/>
      <c r="AG23" s="12"/>
    </row>
    <row r="24" spans="2:33" ht="15">
      <c r="B24" s="13"/>
      <c r="C24" s="20"/>
      <c r="D24" s="13"/>
      <c r="E24" s="12"/>
      <c r="F24" s="13"/>
      <c r="G24" s="12"/>
      <c r="H24" s="13"/>
      <c r="I24" s="12"/>
      <c r="J24" s="13"/>
      <c r="K24" s="12"/>
      <c r="L24" s="13"/>
      <c r="M24" s="12"/>
      <c r="N24" s="13"/>
      <c r="O24" s="12"/>
      <c r="P24" s="13"/>
      <c r="Q24" s="12"/>
      <c r="R24" s="13"/>
      <c r="S24" s="12"/>
      <c r="T24" s="13"/>
      <c r="U24" s="12"/>
      <c r="V24" s="13"/>
      <c r="W24" s="12"/>
      <c r="X24" s="13"/>
      <c r="Y24" s="12"/>
      <c r="Z24" s="13"/>
      <c r="AA24" s="12"/>
      <c r="AB24" s="13"/>
      <c r="AC24" s="12"/>
      <c r="AD24" s="13"/>
      <c r="AE24" s="12"/>
      <c r="AF24" s="13"/>
      <c r="AG24" s="12"/>
    </row>
    <row r="25" spans="2:33" ht="15">
      <c r="B25" s="13"/>
      <c r="C25" s="20"/>
      <c r="D25" s="13"/>
      <c r="E25" s="12"/>
      <c r="F25" s="13"/>
      <c r="G25" s="12"/>
      <c r="H25" s="13"/>
      <c r="I25" s="12"/>
      <c r="J25" s="13"/>
      <c r="K25" s="12"/>
      <c r="L25" s="13"/>
      <c r="M25" s="12"/>
      <c r="N25" s="13"/>
      <c r="O25" s="12"/>
      <c r="P25" s="13"/>
      <c r="Q25" s="12"/>
      <c r="R25" s="13"/>
      <c r="S25" s="12"/>
      <c r="T25" s="13"/>
      <c r="U25" s="12"/>
      <c r="V25" s="13"/>
      <c r="W25" s="12"/>
      <c r="X25" s="13"/>
      <c r="Y25" s="12"/>
      <c r="Z25" s="13"/>
      <c r="AA25" s="12"/>
      <c r="AB25" s="13"/>
      <c r="AC25" s="12"/>
      <c r="AD25" s="13"/>
      <c r="AE25" s="12"/>
      <c r="AF25" s="13"/>
      <c r="AG25" s="12"/>
    </row>
    <row r="26" spans="2:33" ht="15">
      <c r="B26" s="13"/>
      <c r="C26" s="20"/>
      <c r="D26" s="13"/>
      <c r="E26" s="12"/>
      <c r="F26" s="13"/>
      <c r="G26" s="12"/>
      <c r="H26" s="13"/>
      <c r="I26" s="12"/>
      <c r="J26" s="13"/>
      <c r="K26" s="12"/>
      <c r="L26" s="13"/>
      <c r="M26" s="12"/>
      <c r="N26" s="13"/>
      <c r="O26" s="12"/>
      <c r="P26" s="13"/>
      <c r="Q26" s="12"/>
      <c r="R26" s="13"/>
      <c r="S26" s="12"/>
      <c r="T26" s="13"/>
      <c r="U26" s="12"/>
      <c r="V26" s="13"/>
      <c r="W26" s="12"/>
      <c r="X26" s="13"/>
      <c r="Y26" s="12"/>
      <c r="Z26" s="13"/>
      <c r="AA26" s="12"/>
      <c r="AB26" s="13"/>
      <c r="AC26" s="12"/>
      <c r="AD26" s="13"/>
      <c r="AE26" s="12"/>
      <c r="AF26" s="13"/>
      <c r="AG26" s="12"/>
    </row>
    <row r="27" spans="2:33" ht="15">
      <c r="B27" s="13"/>
      <c r="C27" s="20"/>
      <c r="D27" s="13"/>
      <c r="E27" s="12"/>
      <c r="F27" s="13"/>
      <c r="G27" s="12"/>
      <c r="H27" s="13"/>
      <c r="I27" s="12"/>
      <c r="J27" s="13"/>
      <c r="K27" s="12"/>
      <c r="L27" s="13"/>
      <c r="M27" s="12"/>
      <c r="N27" s="13"/>
      <c r="O27" s="12"/>
      <c r="P27" s="13"/>
      <c r="Q27" s="12"/>
      <c r="R27" s="13"/>
      <c r="S27" s="12"/>
      <c r="T27" s="13"/>
      <c r="U27" s="12"/>
      <c r="V27" s="13"/>
      <c r="W27" s="12"/>
      <c r="X27" s="13"/>
      <c r="Y27" s="12"/>
      <c r="Z27" s="13"/>
      <c r="AA27" s="12"/>
      <c r="AB27" s="13"/>
      <c r="AC27" s="12"/>
      <c r="AD27" s="13"/>
      <c r="AE27" s="12"/>
      <c r="AF27" s="13"/>
      <c r="AG27" s="12"/>
    </row>
    <row r="28" spans="2:33" ht="15">
      <c r="B28" s="13"/>
      <c r="C28" s="20"/>
      <c r="D28" s="13"/>
      <c r="E28" s="12"/>
      <c r="F28" s="13"/>
      <c r="G28" s="12"/>
      <c r="H28" s="13"/>
      <c r="I28" s="12"/>
      <c r="J28" s="13"/>
      <c r="K28" s="12"/>
      <c r="L28" s="13"/>
      <c r="M28" s="12"/>
      <c r="N28" s="13"/>
      <c r="O28" s="12"/>
      <c r="P28" s="13"/>
      <c r="Q28" s="12"/>
      <c r="R28" s="13"/>
      <c r="S28" s="12"/>
      <c r="T28" s="13"/>
      <c r="U28" s="12"/>
      <c r="V28" s="13"/>
      <c r="W28" s="12"/>
      <c r="X28" s="13"/>
      <c r="Y28" s="12"/>
      <c r="Z28" s="13"/>
      <c r="AA28" s="12"/>
      <c r="AB28" s="13"/>
      <c r="AC28" s="12"/>
      <c r="AD28" s="13"/>
      <c r="AE28" s="12"/>
      <c r="AF28" s="13"/>
      <c r="AG28" s="12"/>
    </row>
    <row r="29" spans="2:33" ht="15">
      <c r="B29" s="13"/>
      <c r="C29" s="20"/>
      <c r="D29" s="13"/>
      <c r="E29" s="12"/>
      <c r="F29" s="13"/>
      <c r="G29" s="12"/>
      <c r="H29" s="13"/>
      <c r="I29" s="12"/>
      <c r="J29" s="13"/>
      <c r="K29" s="12"/>
      <c r="L29" s="13"/>
      <c r="M29" s="12"/>
      <c r="N29" s="13"/>
      <c r="O29" s="12"/>
      <c r="P29" s="13"/>
      <c r="Q29" s="12"/>
      <c r="R29" s="13"/>
      <c r="S29" s="12"/>
      <c r="T29" s="13"/>
      <c r="U29" s="12"/>
      <c r="V29" s="13"/>
      <c r="W29" s="12"/>
      <c r="X29" s="13"/>
      <c r="Y29" s="12"/>
      <c r="Z29" s="13"/>
      <c r="AA29" s="12"/>
      <c r="AB29" s="13"/>
      <c r="AC29" s="12"/>
      <c r="AD29" s="13"/>
      <c r="AE29" s="12"/>
      <c r="AF29" s="13"/>
      <c r="AG29" s="12"/>
    </row>
    <row r="30" spans="1:33" ht="15">
      <c r="A30" s="6" t="s">
        <v>10</v>
      </c>
      <c r="B30" s="30"/>
      <c r="C30" s="23">
        <f>COUNTA(B10:B27)</f>
        <v>6</v>
      </c>
      <c r="D30" s="14"/>
      <c r="E30" s="16">
        <f>COUNTA(D10:D27)</f>
        <v>6</v>
      </c>
      <c r="F30" s="14"/>
      <c r="G30" s="16">
        <f>COUNTA(F10:F27)</f>
        <v>6</v>
      </c>
      <c r="H30" s="14"/>
      <c r="I30" s="16">
        <f>COUNTA(H10:H27)</f>
        <v>6</v>
      </c>
      <c r="J30" s="14"/>
      <c r="K30" s="16">
        <f>COUNTA(J10:J27)</f>
        <v>6</v>
      </c>
      <c r="L30" s="14"/>
      <c r="M30" s="16">
        <f>COUNTA(L10:L27)</f>
        <v>6</v>
      </c>
      <c r="N30" s="14"/>
      <c r="O30" s="16">
        <f>COUNTA(N10:N27)</f>
        <v>6</v>
      </c>
      <c r="P30" s="14"/>
      <c r="Q30" s="16">
        <f>COUNTA(P10:P27)</f>
        <v>12</v>
      </c>
      <c r="R30" s="14"/>
      <c r="S30" s="16">
        <f>COUNTA(R10:R27)</f>
        <v>12</v>
      </c>
      <c r="T30" s="14"/>
      <c r="U30" s="16">
        <f>COUNTA(T10:T27)</f>
        <v>12</v>
      </c>
      <c r="V30" s="14"/>
      <c r="W30" s="16">
        <f>COUNTA(V10:V27)</f>
        <v>6</v>
      </c>
      <c r="X30" s="14"/>
      <c r="Y30" s="16">
        <f>COUNTA(X10:X27)</f>
        <v>6</v>
      </c>
      <c r="Z30" s="14"/>
      <c r="AA30" s="16">
        <f>COUNTA(Z10:Z27)</f>
        <v>6</v>
      </c>
      <c r="AB30" s="14"/>
      <c r="AC30" s="16">
        <f>COUNTA(AB10:AB27)</f>
        <v>6</v>
      </c>
      <c r="AD30" s="14"/>
      <c r="AE30" s="16">
        <f>COUNTA(AD10:AD27)</f>
        <v>6</v>
      </c>
      <c r="AF30" s="14"/>
      <c r="AG30" s="16">
        <f>COUNTA(AF10:AF27)</f>
        <v>6</v>
      </c>
    </row>
    <row r="31" spans="1:33" ht="15">
      <c r="A31" s="7" t="s">
        <v>11</v>
      </c>
      <c r="B31" s="31"/>
      <c r="C31" s="24">
        <f>AVERAGE(C10:C27)</f>
        <v>-1.7877255862072483</v>
      </c>
      <c r="D31" s="14"/>
      <c r="E31" s="17">
        <f>AVERAGE(E10:E27)</f>
        <v>-1.9209961104241877</v>
      </c>
      <c r="F31" s="14"/>
      <c r="G31" s="17">
        <f>AVERAGE(G10:G27)</f>
        <v>-2.1441557246872613</v>
      </c>
      <c r="H31" s="14"/>
      <c r="I31" s="17">
        <f>AVERAGE(I10:I27)</f>
        <v>-1.8604645062642</v>
      </c>
      <c r="J31" s="14"/>
      <c r="K31" s="17">
        <f>AVERAGE(K10:K27)</f>
        <v>-2.819500571199572</v>
      </c>
      <c r="L31" s="14"/>
      <c r="M31" s="17">
        <f>AVERAGE(M10:M27)</f>
        <v>-1.5890358617607596</v>
      </c>
      <c r="N31" s="14"/>
      <c r="O31" s="17">
        <f>AVERAGE(O10:O27)</f>
        <v>-0.20701320655296263</v>
      </c>
      <c r="P31" s="14"/>
      <c r="Q31" s="17">
        <f>AVERAGE(Q10:Q27)</f>
        <v>-1.5243487437591605</v>
      </c>
      <c r="R31" s="14"/>
      <c r="S31" s="17">
        <f>AVERAGE(S10:S27)</f>
        <v>-1.9888027498321392</v>
      </c>
      <c r="T31" s="14"/>
      <c r="U31" s="17">
        <f>AVERAGE(U10:U27)</f>
        <v>-1.7959390614877548</v>
      </c>
      <c r="V31" s="14"/>
      <c r="W31" s="17">
        <f>AVERAGE(W10:W27)</f>
        <v>-1.734346395922585</v>
      </c>
      <c r="X31" s="14"/>
      <c r="Y31" s="17">
        <f>AVERAGE(Y10:Y27)</f>
        <v>-3.0315948371648296</v>
      </c>
      <c r="Z31" s="14"/>
      <c r="AA31" s="17">
        <f>AVERAGE(AA10:AA27)</f>
        <v>-3.5762058353377686</v>
      </c>
      <c r="AB31" s="14"/>
      <c r="AC31" s="17">
        <f>AVERAGE(AC10:AC27)</f>
        <v>-1.9914406027082354</v>
      </c>
      <c r="AD31" s="14"/>
      <c r="AE31" s="17">
        <f>AVERAGE(AE10:AE27)</f>
        <v>-2.2292933286482595</v>
      </c>
      <c r="AF31" s="14"/>
      <c r="AG31" s="17">
        <f>AVERAGE(AG10:AG27)</f>
        <v>-2.4016389565700167</v>
      </c>
    </row>
    <row r="32" spans="1:33" ht="15">
      <c r="A32" s="7" t="s">
        <v>12</v>
      </c>
      <c r="B32" s="32"/>
      <c r="C32" s="24">
        <f>MEDIAN(C10:C27)</f>
        <v>-1.8345384134088782</v>
      </c>
      <c r="D32" s="14"/>
      <c r="E32" s="17">
        <f>MEDIAN(E10:E27)</f>
        <v>-2.120263536200091</v>
      </c>
      <c r="F32" s="14"/>
      <c r="G32" s="17">
        <f>MEDIAN(G10:G27)</f>
        <v>-2.254930003091883</v>
      </c>
      <c r="H32" s="14"/>
      <c r="I32" s="17">
        <f>MEDIAN(I10:I27)</f>
        <v>-2.043188196286462</v>
      </c>
      <c r="J32" s="14"/>
      <c r="K32" s="17">
        <f>MEDIAN(K10:K27)</f>
        <v>-2.659260036932778</v>
      </c>
      <c r="L32" s="14"/>
      <c r="M32" s="17">
        <f>MEDIAN(M10:M27)</f>
        <v>-1.7877753844034665</v>
      </c>
      <c r="N32" s="14"/>
      <c r="O32" s="17">
        <f>MEDIAN(O10:O27)</f>
        <v>-0.5823760455863274</v>
      </c>
      <c r="P32" s="14"/>
      <c r="Q32" s="17">
        <f>MEDIAN(Q10:Q27)</f>
        <v>-1.3500410157265166</v>
      </c>
      <c r="R32" s="14"/>
      <c r="S32" s="17">
        <f>MEDIAN(S10:S27)</f>
        <v>-1.989615877560798</v>
      </c>
      <c r="T32" s="14"/>
      <c r="U32" s="17">
        <f>MEDIAN(U10:U27)</f>
        <v>-1.8648507243170958</v>
      </c>
      <c r="V32" s="14"/>
      <c r="W32" s="17">
        <f>MEDIAN(W10:W27)</f>
        <v>-1.9764224999742006</v>
      </c>
      <c r="X32" s="14"/>
      <c r="Y32" s="17">
        <f>MEDIAN(Y10:Y27)</f>
        <v>-2.995732273553991</v>
      </c>
      <c r="Z32" s="14"/>
      <c r="AA32" s="17">
        <f>MEDIAN(AA10:AA27)</f>
        <v>-3.7092904513740637</v>
      </c>
      <c r="AB32" s="14"/>
      <c r="AC32" s="17">
        <f>MEDIAN(AC10:AC27)</f>
        <v>-1.9661128563728327</v>
      </c>
      <c r="AD32" s="14"/>
      <c r="AE32" s="17">
        <f>MEDIAN(AE10:AE27)</f>
        <v>-2.1637692246949056</v>
      </c>
      <c r="AF32" s="14"/>
      <c r="AG32" s="17">
        <f>MEDIAN(AG10:AG27)</f>
        <v>-2.5257286443082556</v>
      </c>
    </row>
    <row r="33" spans="1:33" ht="15">
      <c r="A33" s="7" t="s">
        <v>13</v>
      </c>
      <c r="B33" s="33"/>
      <c r="C33" s="25">
        <f>(STDEV(C10:C27))</f>
        <v>0.32517947448646806</v>
      </c>
      <c r="D33" s="14"/>
      <c r="E33" s="18">
        <f>(STDEV(E10:E27))</f>
        <v>0.8030030839051364</v>
      </c>
      <c r="F33" s="14"/>
      <c r="G33" s="18">
        <f>(STDEV(G10:G27))</f>
        <v>0.38912113603960385</v>
      </c>
      <c r="H33" s="14"/>
      <c r="I33" s="18">
        <f>(STDEV(I10:I27))</f>
        <v>0.41214779813618174</v>
      </c>
      <c r="J33" s="14"/>
      <c r="K33" s="18">
        <f>(STDEV(K10:K27))</f>
        <v>0.7724936825940224</v>
      </c>
      <c r="L33" s="14"/>
      <c r="M33" s="18">
        <f>(STDEV(M10:M27))</f>
        <v>0.828009337361474</v>
      </c>
      <c r="N33" s="14"/>
      <c r="O33" s="18">
        <f>(STDEV(O10:O27))</f>
        <v>1.236181453409151</v>
      </c>
      <c r="P33" s="14"/>
      <c r="Q33" s="18">
        <f>(STDEV(Q10:Q27))</f>
        <v>0.7098414911198837</v>
      </c>
      <c r="R33" s="14"/>
      <c r="S33" s="18">
        <f>(STDEV(S10:S27))</f>
        <v>0.5573549881778307</v>
      </c>
      <c r="T33" s="14"/>
      <c r="U33" s="18">
        <f>(STDEV(U10:U27))</f>
        <v>0.3425429584425843</v>
      </c>
      <c r="V33" s="14"/>
      <c r="W33" s="18">
        <f>(STDEV(W10:W27))</f>
        <v>0.6654911665613336</v>
      </c>
      <c r="X33" s="14"/>
      <c r="Y33" s="18">
        <f>(STDEV(Y10:Y27))</f>
        <v>0.5177589667891398</v>
      </c>
      <c r="Z33" s="14"/>
      <c r="AA33" s="18">
        <f>(STDEV(AA10:AA27))</f>
        <v>0.4019464249784489</v>
      </c>
      <c r="AB33" s="14"/>
      <c r="AC33" s="18">
        <f>(STDEV(AC10:AC27))</f>
        <v>0.24474507848296584</v>
      </c>
      <c r="AD33" s="14"/>
      <c r="AE33" s="18">
        <f>(STDEV(AE10:AE27))</f>
        <v>0.3154251207656979</v>
      </c>
      <c r="AF33" s="14"/>
      <c r="AG33" s="18">
        <f>(STDEV(AG10:AG27))</f>
        <v>0.26077719922121345</v>
      </c>
    </row>
    <row r="34" spans="1:33" ht="15">
      <c r="A34" s="7" t="s">
        <v>16</v>
      </c>
      <c r="B34" s="33"/>
      <c r="C34" s="25">
        <f>C33/(SQRT(C30))</f>
        <v>0.13275396455303795</v>
      </c>
      <c r="D34" s="14"/>
      <c r="E34" s="18">
        <f>E33/(SQRT(E30))</f>
        <v>0.32782463624148195</v>
      </c>
      <c r="F34" s="14"/>
      <c r="G34" s="18">
        <f>G33/(SQRT(G30))</f>
        <v>0.15885803857152456</v>
      </c>
      <c r="H34" s="14"/>
      <c r="I34" s="18">
        <f>I33/(SQRT(I30))</f>
        <v>0.1682586340075415</v>
      </c>
      <c r="J34" s="14"/>
      <c r="K34" s="18">
        <f>K33/(SQRT(K30))</f>
        <v>0.3153692253131437</v>
      </c>
      <c r="L34" s="14"/>
      <c r="M34" s="18">
        <f>M33/(SQRT(M30))</f>
        <v>0.3380333964659378</v>
      </c>
      <c r="N34" s="14"/>
      <c r="O34" s="18">
        <f>O33/(SQRT(O30))</f>
        <v>0.5046689650574195</v>
      </c>
      <c r="P34" s="14"/>
      <c r="Q34" s="18">
        <f>Q33/(SQRT(Q30))</f>
        <v>0.2049135879900151</v>
      </c>
      <c r="R34" s="14"/>
      <c r="S34" s="18">
        <f>S33/(SQRT(S30))</f>
        <v>0.16089452622932562</v>
      </c>
      <c r="T34" s="14"/>
      <c r="U34" s="18">
        <f>U33/(SQRT(U30))</f>
        <v>0.09888363463291842</v>
      </c>
      <c r="V34" s="14"/>
      <c r="W34" s="18">
        <f>W33/(SQRT(W30))</f>
        <v>0.27168563106746635</v>
      </c>
      <c r="X34" s="14"/>
      <c r="Y34" s="18">
        <f>Y33/(SQRT(Y30))</f>
        <v>0.21137421306400236</v>
      </c>
      <c r="Z34" s="14"/>
      <c r="AA34" s="18">
        <f>AA33/(SQRT(AA30))</f>
        <v>0.16409394085551315</v>
      </c>
      <c r="AB34" s="14"/>
      <c r="AC34" s="18">
        <f>AC33/(SQRT(AC30))</f>
        <v>0.0999167598901148</v>
      </c>
      <c r="AD34" s="14"/>
      <c r="AE34" s="18">
        <f>AE33/(SQRT(AE30))</f>
        <v>0.12877176632195372</v>
      </c>
      <c r="AF34" s="14"/>
      <c r="AG34" s="18">
        <f>AG33/(SQRT(AG30))</f>
        <v>0.10646184577401463</v>
      </c>
    </row>
    <row r="35" spans="1:33" ht="15">
      <c r="A35" s="8" t="s">
        <v>18</v>
      </c>
      <c r="B35" s="30"/>
      <c r="C35" s="23">
        <f>C30-1</f>
        <v>5</v>
      </c>
      <c r="D35" s="14"/>
      <c r="E35" s="16">
        <f>E30-1</f>
        <v>5</v>
      </c>
      <c r="F35" s="14"/>
      <c r="G35" s="16">
        <f>G30-1</f>
        <v>5</v>
      </c>
      <c r="H35" s="14"/>
      <c r="I35" s="16">
        <f>I30-1</f>
        <v>5</v>
      </c>
      <c r="J35" s="14"/>
      <c r="K35" s="16">
        <f>K30-1</f>
        <v>5</v>
      </c>
      <c r="L35" s="14"/>
      <c r="M35" s="16">
        <f>M30-1</f>
        <v>5</v>
      </c>
      <c r="N35" s="14"/>
      <c r="O35" s="16">
        <f>O30-1</f>
        <v>5</v>
      </c>
      <c r="P35" s="14"/>
      <c r="Q35" s="16">
        <f>Q30-1</f>
        <v>11</v>
      </c>
      <c r="R35" s="14"/>
      <c r="S35" s="16">
        <f>S30-1</f>
        <v>11</v>
      </c>
      <c r="T35" s="14"/>
      <c r="U35" s="16">
        <f>U30-1</f>
        <v>11</v>
      </c>
      <c r="V35" s="14"/>
      <c r="W35" s="16">
        <f>W30-1</f>
        <v>5</v>
      </c>
      <c r="X35" s="14"/>
      <c r="Y35" s="16">
        <f>Y30-1</f>
        <v>5</v>
      </c>
      <c r="Z35" s="14"/>
      <c r="AA35" s="16">
        <f>AA30-1</f>
        <v>5</v>
      </c>
      <c r="AB35" s="14"/>
      <c r="AC35" s="16">
        <f>AC30-1</f>
        <v>5</v>
      </c>
      <c r="AD35" s="14"/>
      <c r="AE35" s="16">
        <f>AE30-1</f>
        <v>5</v>
      </c>
      <c r="AF35" s="14"/>
      <c r="AG35" s="16">
        <f>AG30-1</f>
        <v>5</v>
      </c>
    </row>
    <row r="36" spans="1:33" ht="15">
      <c r="A36" s="7" t="s">
        <v>17</v>
      </c>
      <c r="B36" s="33"/>
      <c r="C36" s="25">
        <f>LOOKUP(C35,'t values'!$A$6:$A$105,'t values'!$B$6:$B$105)</f>
        <v>1.476</v>
      </c>
      <c r="D36" s="14"/>
      <c r="E36" s="18">
        <f>LOOKUP(E35,'t values'!$A$6:$A$105,'t values'!$B$6:$B$105)</f>
        <v>1.476</v>
      </c>
      <c r="F36" s="14"/>
      <c r="G36" s="18">
        <f>LOOKUP(G35,'t values'!$A$6:$A$105,'t values'!$B$6:$B$105)</f>
        <v>1.476</v>
      </c>
      <c r="H36" s="14"/>
      <c r="I36" s="18">
        <f>LOOKUP(I35,'t values'!$A$6:$A$105,'t values'!$B$6:$B$105)</f>
        <v>1.476</v>
      </c>
      <c r="J36" s="14"/>
      <c r="K36" s="18">
        <f>LOOKUP(K35,'t values'!$A$6:$A$105,'t values'!$B$6:$B$105)</f>
        <v>1.476</v>
      </c>
      <c r="L36" s="14"/>
      <c r="M36" s="18">
        <f>LOOKUP(M35,'t values'!$A$6:$A$105,'t values'!$B$6:$B$105)</f>
        <v>1.476</v>
      </c>
      <c r="N36" s="14"/>
      <c r="O36" s="18">
        <f>LOOKUP(O35,'t values'!$A$6:$A$105,'t values'!$B$6:$B$105)</f>
        <v>1.476</v>
      </c>
      <c r="P36" s="14"/>
      <c r="Q36" s="18">
        <f>LOOKUP(Q35,'t values'!$A$6:$A$105,'t values'!$B$6:$B$105)</f>
        <v>1.363</v>
      </c>
      <c r="R36" s="14"/>
      <c r="S36" s="18">
        <f>LOOKUP(S35,'t values'!$A$6:$A$105,'t values'!$B$6:$B$105)</f>
        <v>1.363</v>
      </c>
      <c r="T36" s="14"/>
      <c r="U36" s="18">
        <f>LOOKUP(U35,'t values'!$A$6:$A$105,'t values'!$B$6:$B$105)</f>
        <v>1.363</v>
      </c>
      <c r="V36" s="14"/>
      <c r="W36" s="18">
        <f>LOOKUP(W35,'t values'!$A$6:$A$105,'t values'!$B$6:$B$105)</f>
        <v>1.476</v>
      </c>
      <c r="X36" s="14"/>
      <c r="Y36" s="18">
        <f>LOOKUP(Y35,'t values'!$A$6:$A$105,'t values'!$B$6:$B$105)</f>
        <v>1.476</v>
      </c>
      <c r="Z36" s="14"/>
      <c r="AA36" s="18">
        <f>LOOKUP(AA35,'t values'!$A$6:$A$105,'t values'!$B$6:$B$105)</f>
        <v>1.476</v>
      </c>
      <c r="AB36" s="14"/>
      <c r="AC36" s="18">
        <f>LOOKUP(AC35,'t values'!$A$6:$A$105,'t values'!$B$6:$B$105)</f>
        <v>1.476</v>
      </c>
      <c r="AD36" s="14"/>
      <c r="AE36" s="18">
        <f>LOOKUP(AE35,'t values'!$A$6:$A$105,'t values'!$B$6:$B$105)</f>
        <v>1.476</v>
      </c>
      <c r="AF36" s="14"/>
      <c r="AG36" s="18">
        <f>LOOKUP(AG35,'t values'!$A$6:$A$105,'t values'!$B$6:$B$105)</f>
        <v>1.476</v>
      </c>
    </row>
    <row r="37" spans="1:33" ht="15">
      <c r="A37" s="7" t="s">
        <v>14</v>
      </c>
      <c r="B37" s="34"/>
      <c r="C37" s="25">
        <f>C31-(C$36*C$34)</f>
        <v>-1.9836704378875323</v>
      </c>
      <c r="D37" s="29"/>
      <c r="E37" s="18">
        <f>E31-(E$36*E$34)</f>
        <v>-2.404865273516615</v>
      </c>
      <c r="F37" s="29"/>
      <c r="G37" s="18">
        <f>G31-(G$36*G$34)</f>
        <v>-2.3786301896188315</v>
      </c>
      <c r="H37" s="29"/>
      <c r="I37" s="18">
        <f>I31-(I$36*I$34)</f>
        <v>-2.108814250059331</v>
      </c>
      <c r="J37" s="29"/>
      <c r="K37" s="18">
        <f>K31-(K$36*K$34)</f>
        <v>-3.284985547761772</v>
      </c>
      <c r="L37" s="29"/>
      <c r="M37" s="18">
        <f>M31-(M$36*M$34)</f>
        <v>-2.0879731549444838</v>
      </c>
      <c r="N37" s="29"/>
      <c r="O37" s="18">
        <f>O31-(O$36*O$34)</f>
        <v>-0.9519045989777138</v>
      </c>
      <c r="P37" s="29"/>
      <c r="Q37" s="18">
        <f>Q31-(Q$36*Q$34)</f>
        <v>-1.803645964189551</v>
      </c>
      <c r="R37" s="29"/>
      <c r="S37" s="18">
        <f>S31-(S$36*S$34)</f>
        <v>-2.20810198908271</v>
      </c>
      <c r="T37" s="29"/>
      <c r="U37" s="18">
        <f>U31-(U$36*U$34)</f>
        <v>-1.9307174554924227</v>
      </c>
      <c r="V37" s="29"/>
      <c r="W37" s="18">
        <f>W31-(W$36*W$34)</f>
        <v>-2.1353543873781655</v>
      </c>
      <c r="X37" s="29"/>
      <c r="Y37" s="18">
        <f>Y31-(Y$36*Y$34)</f>
        <v>-3.343583175647297</v>
      </c>
      <c r="Z37" s="29"/>
      <c r="AA37" s="18">
        <f>AA31-(AA$36*AA$34)</f>
        <v>-3.818408492040506</v>
      </c>
      <c r="AB37" s="29"/>
      <c r="AC37" s="18">
        <f>AC31-(AC$36*AC$34)</f>
        <v>-2.138917740306045</v>
      </c>
      <c r="AD37" s="29"/>
      <c r="AE37" s="18">
        <f>AE31-(AE$36*AE$34)</f>
        <v>-2.4193604557394632</v>
      </c>
      <c r="AF37" s="29"/>
      <c r="AG37" s="18">
        <f>AG31-(AG$36*AG$34)</f>
        <v>-2.558776640932462</v>
      </c>
    </row>
    <row r="38" spans="1:33" ht="15.75" thickBot="1">
      <c r="A38" s="7" t="s">
        <v>15</v>
      </c>
      <c r="B38" s="33"/>
      <c r="C38" s="25">
        <f>C$31+(C$36*C$34)</f>
        <v>-1.5917807345269643</v>
      </c>
      <c r="D38" s="29"/>
      <c r="E38" s="55">
        <f>E$31+(E$36*E$34)</f>
        <v>-1.4371269473317603</v>
      </c>
      <c r="F38" s="29"/>
      <c r="G38" s="55">
        <f>G$31+(G$36*G$34)</f>
        <v>-1.9096812597556911</v>
      </c>
      <c r="H38" s="29"/>
      <c r="I38" s="55">
        <f>I$31+(I$36*I$34)</f>
        <v>-1.6121147624690688</v>
      </c>
      <c r="J38" s="29"/>
      <c r="K38" s="55">
        <f>K$31+(K$36*K$34)</f>
        <v>-2.354015594637372</v>
      </c>
      <c r="L38" s="29"/>
      <c r="M38" s="55">
        <f>M$31+(M$36*M$34)</f>
        <v>-1.0900985685770355</v>
      </c>
      <c r="N38" s="29"/>
      <c r="O38" s="55">
        <f>O$31+(O$36*O$34)</f>
        <v>0.5378781858717886</v>
      </c>
      <c r="P38" s="29"/>
      <c r="Q38" s="55">
        <f>Q$31+(Q$36*Q$34)</f>
        <v>-1.24505152332877</v>
      </c>
      <c r="R38" s="29"/>
      <c r="S38" s="55">
        <f>S$31+(S$36*S$34)</f>
        <v>-1.7695035105815684</v>
      </c>
      <c r="T38" s="29"/>
      <c r="U38" s="55">
        <f>U$31+(U$36*U$34)</f>
        <v>-1.661160667483087</v>
      </c>
      <c r="V38" s="29"/>
      <c r="W38" s="55">
        <f>W$31+(W$36*W$34)</f>
        <v>-1.3333384044670047</v>
      </c>
      <c r="X38" s="29"/>
      <c r="Y38" s="55">
        <f>Y$31+(Y$36*Y$34)</f>
        <v>-2.7196064986823623</v>
      </c>
      <c r="Z38" s="29"/>
      <c r="AA38" s="55">
        <f>AA$31+(AA$36*AA$34)</f>
        <v>-3.3340031786350313</v>
      </c>
      <c r="AB38" s="29"/>
      <c r="AC38" s="55">
        <f>AC$31+(AC$36*AC$34)</f>
        <v>-1.843963465110426</v>
      </c>
      <c r="AD38" s="29"/>
      <c r="AE38" s="55">
        <f>AE$31+(AE$36*AE$34)</f>
        <v>-2.0392262015570557</v>
      </c>
      <c r="AF38" s="29"/>
      <c r="AG38" s="55">
        <f>AG$31+(AG$36*AG$34)</f>
        <v>-2.2445012722075712</v>
      </c>
    </row>
    <row r="39" spans="1:33" ht="15">
      <c r="A39" s="45" t="s">
        <v>30</v>
      </c>
      <c r="B39" s="26"/>
      <c r="C39" s="44">
        <f>(EXP(C31))*1000</f>
        <v>167.3403383463324</v>
      </c>
      <c r="D39" s="21"/>
      <c r="E39" s="44">
        <f>(EXP(E31))*1000</f>
        <v>146.46099811732032</v>
      </c>
      <c r="F39" s="21"/>
      <c r="G39" s="44">
        <f>(EXP(G31))*1000</f>
        <v>117.16691643255336</v>
      </c>
      <c r="H39" s="21"/>
      <c r="I39" s="44">
        <f>(EXP(I31))*1000</f>
        <v>155.6003362478626</v>
      </c>
      <c r="J39" s="21"/>
      <c r="K39" s="44">
        <f>(EXP(K31))*1000</f>
        <v>59.63571906837166</v>
      </c>
      <c r="L39" s="21"/>
      <c r="M39" s="44">
        <f>(EXP(M31))*1000</f>
        <v>204.1223190257201</v>
      </c>
      <c r="N39" s="21"/>
      <c r="O39" s="44">
        <f>(EXP(O31))*1000</f>
        <v>813.008912871404</v>
      </c>
      <c r="P39" s="21"/>
      <c r="Q39" s="44">
        <f>(EXP(Q31))*1000</f>
        <v>217.76283009699452</v>
      </c>
      <c r="R39" s="21"/>
      <c r="S39" s="44">
        <f>(EXP(S31))*1000</f>
        <v>136.85918207585004</v>
      </c>
      <c r="T39" s="21"/>
      <c r="U39" s="44">
        <f>(EXP(U31))*1000</f>
        <v>165.9715216799761</v>
      </c>
      <c r="V39" s="21"/>
      <c r="W39" s="44">
        <f>(EXP(W31))*1000</f>
        <v>176.51553386364628</v>
      </c>
      <c r="X39" s="21"/>
      <c r="Y39" s="44">
        <f>(EXP(Y31))*1000</f>
        <v>48.23864396363732</v>
      </c>
      <c r="Z39" s="21"/>
      <c r="AA39" s="44">
        <f>(EXP(AA31))*1000</f>
        <v>27.981664143395275</v>
      </c>
      <c r="AB39" s="21"/>
      <c r="AC39" s="44">
        <f>(EXP(AC31))*1000</f>
        <v>136.4986434218142</v>
      </c>
      <c r="AD39" s="21"/>
      <c r="AE39" s="44">
        <f>(EXP(AE31))*1000</f>
        <v>107.60444425220538</v>
      </c>
      <c r="AF39" s="21"/>
      <c r="AG39" s="44">
        <f>(EXP(AG31))*1000</f>
        <v>90.56939227962698</v>
      </c>
    </row>
    <row r="40" spans="1:33" ht="15">
      <c r="A40" s="46" t="s">
        <v>33</v>
      </c>
      <c r="B40" s="27"/>
      <c r="C40" s="42">
        <f>(EXP(C32))*1000</f>
        <v>159.68719422671313</v>
      </c>
      <c r="D40" s="20"/>
      <c r="E40" s="42">
        <f>(EXP(E32))*1000</f>
        <v>120.00000000000001</v>
      </c>
      <c r="F40" s="20"/>
      <c r="G40" s="42">
        <f>(EXP(G32))*1000</f>
        <v>104.88088481701517</v>
      </c>
      <c r="H40" s="20"/>
      <c r="I40" s="42">
        <f>(EXP(I32))*1000</f>
        <v>129.6148139681572</v>
      </c>
      <c r="J40" s="20"/>
      <c r="K40" s="42">
        <f>(EXP(K32))*1000</f>
        <v>70</v>
      </c>
      <c r="L40" s="20"/>
      <c r="M40" s="42">
        <f>(EXP(M32))*1000</f>
        <v>167.33200530681512</v>
      </c>
      <c r="N40" s="20"/>
      <c r="O40" s="42">
        <f>(EXP(O32))*1000</f>
        <v>558.5696017507577</v>
      </c>
      <c r="P40" s="20"/>
      <c r="Q40" s="42">
        <f>(EXP(Q32))*1000</f>
        <v>259.22962793631444</v>
      </c>
      <c r="R40" s="20"/>
      <c r="S40" s="42">
        <f>(EXP(S32))*1000</f>
        <v>136.74794331177344</v>
      </c>
      <c r="T40" s="20"/>
      <c r="U40" s="42">
        <f>(EXP(U32))*1000</f>
        <v>154.91933384829667</v>
      </c>
      <c r="V40" s="20"/>
      <c r="W40" s="42">
        <f>(EXP(W32))*1000</f>
        <v>138.5640646055102</v>
      </c>
      <c r="X40" s="20"/>
      <c r="Y40" s="42">
        <f>(EXP(Y32))*1000</f>
        <v>50.00000000000001</v>
      </c>
      <c r="Z40" s="20"/>
      <c r="AA40" s="42">
        <f>(EXP(AA32))*1000</f>
        <v>24.494897427831784</v>
      </c>
      <c r="AB40" s="20"/>
      <c r="AC40" s="42">
        <f>(EXP(AC32))*1000</f>
        <v>140</v>
      </c>
      <c r="AD40" s="20"/>
      <c r="AE40" s="42">
        <f>(EXP(AE32))*1000</f>
        <v>114.8912529307606</v>
      </c>
      <c r="AF40" s="20"/>
      <c r="AG40" s="42">
        <f>(EXP(AG32))*1000</f>
        <v>79.99999999999999</v>
      </c>
    </row>
    <row r="41" spans="1:33" ht="15">
      <c r="A41" s="46" t="s">
        <v>31</v>
      </c>
      <c r="B41" s="27"/>
      <c r="C41" s="42">
        <f>(EXP(C37))*1000</f>
        <v>137.56339165659236</v>
      </c>
      <c r="D41" s="20"/>
      <c r="E41" s="42">
        <f>(EXP(E37))*1000</f>
        <v>90.27765758183025</v>
      </c>
      <c r="F41" s="20"/>
      <c r="G41" s="42">
        <f>(EXP(G37))*1000</f>
        <v>92.67744112190911</v>
      </c>
      <c r="H41" s="20"/>
      <c r="I41" s="42">
        <f>(EXP(I37))*1000</f>
        <v>121.3818096090517</v>
      </c>
      <c r="J41" s="20"/>
      <c r="K41" s="42">
        <f>(EXP(K37))*1000</f>
        <v>37.44112619757255</v>
      </c>
      <c r="L41" s="20"/>
      <c r="M41" s="42">
        <f>(EXP(M37))*1000</f>
        <v>123.93808470846658</v>
      </c>
      <c r="N41" s="20"/>
      <c r="O41" s="42">
        <f>(EXP(O37))*1000</f>
        <v>386.0051379024767</v>
      </c>
      <c r="P41" s="20"/>
      <c r="Q41" s="42">
        <f>(EXP(Q37))*1000</f>
        <v>164.6973117241405</v>
      </c>
      <c r="R41" s="20"/>
      <c r="S41" s="42">
        <f>(EXP(S37))*1000</f>
        <v>109.90905926440027</v>
      </c>
      <c r="T41" s="20"/>
      <c r="U41" s="42">
        <f>(EXP(U37))*1000</f>
        <v>145.04409845943883</v>
      </c>
      <c r="V41" s="20"/>
      <c r="W41" s="42">
        <f>(EXP(W37))*1000</f>
        <v>118.20269341058605</v>
      </c>
      <c r="X41" s="20"/>
      <c r="Y41" s="42">
        <f>(EXP(Y37))*1000</f>
        <v>35.31020809637459</v>
      </c>
      <c r="Z41" s="20"/>
      <c r="AA41" s="42">
        <f>(EXP(AA37))*1000</f>
        <v>21.962726949094154</v>
      </c>
      <c r="AB41" s="20"/>
      <c r="AC41" s="42">
        <f>(EXP(AC37))*1000</f>
        <v>117.78224504478212</v>
      </c>
      <c r="AD41" s="20"/>
      <c r="AE41" s="42">
        <f>(EXP(AE37))*1000</f>
        <v>88.97850495856794</v>
      </c>
      <c r="AF41" s="20"/>
      <c r="AG41" s="42">
        <f>(EXP(AG37))*1000</f>
        <v>77.39936976950494</v>
      </c>
    </row>
    <row r="42" spans="1:33" ht="15.75" thickBot="1">
      <c r="A42" s="47" t="s">
        <v>32</v>
      </c>
      <c r="B42" s="28"/>
      <c r="C42" s="43">
        <f>(EXP(C38))*1000</f>
        <v>203.56279749026564</v>
      </c>
      <c r="D42" s="22"/>
      <c r="E42" s="43">
        <f>(EXP(E38))*1000</f>
        <v>237.6094434005231</v>
      </c>
      <c r="F42" s="22"/>
      <c r="G42" s="43">
        <f>(EXP(G38))*1000</f>
        <v>148.12759329700137</v>
      </c>
      <c r="H42" s="22"/>
      <c r="I42" s="43">
        <f>(EXP(I38))*1000</f>
        <v>199.46534590667696</v>
      </c>
      <c r="J42" s="22"/>
      <c r="K42" s="43">
        <f>(EXP(K38))*1000</f>
        <v>94.98696620488737</v>
      </c>
      <c r="L42" s="22"/>
      <c r="M42" s="43">
        <f>(EXP(M38))*1000</f>
        <v>336.1833549586193</v>
      </c>
      <c r="N42" s="22"/>
      <c r="O42" s="43">
        <f>(EXP(O38))*1000</f>
        <v>1712.3696746630826</v>
      </c>
      <c r="P42" s="22"/>
      <c r="Q42" s="43">
        <f>(EXP(Q38))*1000</f>
        <v>287.9260728388794</v>
      </c>
      <c r="R42" s="22"/>
      <c r="S42" s="43">
        <f>(EXP(S38))*1000</f>
        <v>170.41757834913517</v>
      </c>
      <c r="T42" s="22"/>
      <c r="U42" s="43">
        <f>(EXP(U38))*1000</f>
        <v>189.9184199932828</v>
      </c>
      <c r="V42" s="22"/>
      <c r="W42" s="43">
        <f>(EXP(W38))*1000</f>
        <v>263.59580138279335</v>
      </c>
      <c r="X42" s="22"/>
      <c r="Y42" s="43">
        <f>(EXP(Y38))*1000</f>
        <v>65.90068132986961</v>
      </c>
      <c r="Z42" s="22"/>
      <c r="AA42" s="43">
        <f>(EXP(AA38))*1000</f>
        <v>35.65010529195994</v>
      </c>
      <c r="AB42" s="22"/>
      <c r="AC42" s="43">
        <f>(EXP(AC38))*1000</f>
        <v>158.18920456908873</v>
      </c>
      <c r="AD42" s="22"/>
      <c r="AE42" s="43">
        <f>(EXP(AE38))*1000</f>
        <v>130.129365830742</v>
      </c>
      <c r="AF42" s="22"/>
      <c r="AG42" s="43">
        <f>(EXP(AG38))*1000</f>
        <v>105.98038255775094</v>
      </c>
    </row>
    <row r="43" spans="1:33" ht="15.75" thickBot="1">
      <c r="A43" s="47" t="s">
        <v>22</v>
      </c>
      <c r="B43" s="22"/>
      <c r="C43" s="53" t="s">
        <v>20</v>
      </c>
      <c r="D43" s="56"/>
      <c r="E43" s="57" t="s">
        <v>20</v>
      </c>
      <c r="F43" s="56"/>
      <c r="G43" s="57" t="s">
        <v>20</v>
      </c>
      <c r="H43" s="56"/>
      <c r="I43" s="57" t="s">
        <v>20</v>
      </c>
      <c r="J43" s="56"/>
      <c r="K43" s="57" t="s">
        <v>66</v>
      </c>
      <c r="L43" s="56"/>
      <c r="M43" s="57" t="s">
        <v>20</v>
      </c>
      <c r="N43" s="56"/>
      <c r="O43" s="57" t="s">
        <v>20</v>
      </c>
      <c r="P43" s="56"/>
      <c r="Q43" s="57" t="s">
        <v>20</v>
      </c>
      <c r="R43" s="56"/>
      <c r="S43" s="57" t="s">
        <v>20</v>
      </c>
      <c r="T43" s="56"/>
      <c r="U43" s="57" t="s">
        <v>20</v>
      </c>
      <c r="V43" s="56"/>
      <c r="W43" s="57" t="s">
        <v>20</v>
      </c>
      <c r="X43" s="56"/>
      <c r="Y43" s="57" t="s">
        <v>21</v>
      </c>
      <c r="Z43" s="56"/>
      <c r="AA43" s="57" t="s">
        <v>21</v>
      </c>
      <c r="AB43" s="56"/>
      <c r="AC43" s="57" t="s">
        <v>20</v>
      </c>
      <c r="AD43" s="56"/>
      <c r="AE43" s="57" t="s">
        <v>40</v>
      </c>
      <c r="AF43" s="56"/>
      <c r="AG43" s="57" t="s">
        <v>40</v>
      </c>
    </row>
    <row r="44" ht="15">
      <c r="C44" s="20"/>
    </row>
    <row r="45" ht="15">
      <c r="C45" s="20"/>
    </row>
  </sheetData>
  <sheetProtection/>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O17"/>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2" max="2" width="10.57421875" style="0" bestFit="1" customWidth="1"/>
    <col min="4" max="4" width="13.140625" style="0" bestFit="1" customWidth="1"/>
    <col min="5" max="5" width="21.00390625" style="0" bestFit="1" customWidth="1"/>
    <col min="7" max="7" width="37.140625" style="0" bestFit="1" customWidth="1"/>
    <col min="8" max="8" width="11.7109375" style="0" bestFit="1" customWidth="1"/>
    <col min="9" max="9" width="13.57421875" style="0" bestFit="1" customWidth="1"/>
    <col min="10" max="10" width="12.00390625" style="0" bestFit="1" customWidth="1"/>
    <col min="11" max="11" width="12.421875" style="0" bestFit="1" customWidth="1"/>
    <col min="12" max="12" width="12.421875" style="0" customWidth="1"/>
    <col min="13" max="13" width="24.00390625" style="0" customWidth="1"/>
    <col min="14" max="14" width="14.8515625" style="0" customWidth="1"/>
  </cols>
  <sheetData>
    <row r="1" spans="1:15" ht="30">
      <c r="A1" s="58" t="s">
        <v>5</v>
      </c>
      <c r="B1" s="58" t="s">
        <v>6</v>
      </c>
      <c r="C1" s="58" t="s">
        <v>7</v>
      </c>
      <c r="D1" s="58" t="s">
        <v>85</v>
      </c>
      <c r="E1" s="58" t="s">
        <v>93</v>
      </c>
      <c r="F1" s="58" t="s">
        <v>8</v>
      </c>
      <c r="G1" s="58" t="s">
        <v>9</v>
      </c>
      <c r="H1" s="58" t="s">
        <v>30</v>
      </c>
      <c r="I1" s="58" t="s">
        <v>33</v>
      </c>
      <c r="J1" s="58" t="s">
        <v>31</v>
      </c>
      <c r="K1" s="58" t="s">
        <v>32</v>
      </c>
      <c r="L1" s="58" t="s">
        <v>95</v>
      </c>
      <c r="M1" s="58" t="s">
        <v>84</v>
      </c>
      <c r="N1" s="62" t="s">
        <v>97</v>
      </c>
      <c r="O1" s="61" t="s">
        <v>98</v>
      </c>
    </row>
    <row r="2" spans="1:15" ht="15">
      <c r="A2">
        <v>798300</v>
      </c>
      <c r="B2">
        <v>355202</v>
      </c>
      <c r="C2">
        <v>10040742</v>
      </c>
      <c r="D2" s="59" t="s">
        <v>92</v>
      </c>
      <c r="E2" s="60" t="str">
        <f aca="true" t="shared" si="0" ref="E2:E17">CONCATENATE(B2,"-",D2)</f>
        <v>355202-070900020903</v>
      </c>
      <c r="F2">
        <v>5</v>
      </c>
      <c r="G2" t="s">
        <v>81</v>
      </c>
      <c r="H2" s="64">
        <v>90.56939227962698</v>
      </c>
      <c r="I2">
        <v>79.99999999999999</v>
      </c>
      <c r="J2" s="64">
        <v>77.39936976950494</v>
      </c>
      <c r="K2" s="64">
        <v>105.98038255775094</v>
      </c>
      <c r="L2">
        <v>100</v>
      </c>
      <c r="M2" t="s">
        <v>40</v>
      </c>
      <c r="N2" t="s">
        <v>10</v>
      </c>
      <c r="O2" t="s">
        <v>94</v>
      </c>
    </row>
    <row r="3" spans="1:15" ht="15">
      <c r="A3">
        <v>798300</v>
      </c>
      <c r="B3">
        <v>3990161</v>
      </c>
      <c r="C3">
        <v>10033686</v>
      </c>
      <c r="D3" s="59" t="s">
        <v>86</v>
      </c>
      <c r="E3" s="60" t="str">
        <f t="shared" si="0"/>
        <v>3990161-070900020504</v>
      </c>
      <c r="F3">
        <v>6</v>
      </c>
      <c r="G3" t="s">
        <v>81</v>
      </c>
      <c r="H3" s="64">
        <v>107.60444425220538</v>
      </c>
      <c r="I3" s="64">
        <v>114.8912529307606</v>
      </c>
      <c r="J3" s="64">
        <v>88.97850495856794</v>
      </c>
      <c r="K3" s="64">
        <v>130.129365830742</v>
      </c>
      <c r="L3">
        <v>100</v>
      </c>
      <c r="M3" t="s">
        <v>40</v>
      </c>
      <c r="N3" t="s">
        <v>10</v>
      </c>
      <c r="O3" t="s">
        <v>94</v>
      </c>
    </row>
    <row r="4" spans="1:15" ht="15">
      <c r="A4">
        <v>798300</v>
      </c>
      <c r="B4">
        <v>5536043</v>
      </c>
      <c r="C4">
        <v>133040</v>
      </c>
      <c r="D4" s="59" t="s">
        <v>86</v>
      </c>
      <c r="E4" s="60" t="str">
        <f t="shared" si="0"/>
        <v>5536043-070900020504</v>
      </c>
      <c r="F4">
        <v>7</v>
      </c>
      <c r="G4" t="s">
        <v>81</v>
      </c>
      <c r="H4" s="64">
        <v>136.4986434218142</v>
      </c>
      <c r="I4">
        <v>140</v>
      </c>
      <c r="J4" s="64">
        <v>117.78224504478212</v>
      </c>
      <c r="K4" s="64">
        <v>158.18920456908873</v>
      </c>
      <c r="L4">
        <v>100</v>
      </c>
      <c r="M4" s="63" t="s">
        <v>20</v>
      </c>
      <c r="N4" t="s">
        <v>10</v>
      </c>
      <c r="O4" t="s">
        <v>94</v>
      </c>
    </row>
    <row r="5" spans="1:15" ht="15">
      <c r="A5">
        <v>802800</v>
      </c>
      <c r="B5">
        <v>11644</v>
      </c>
      <c r="C5">
        <v>10042186</v>
      </c>
      <c r="D5" s="59" t="s">
        <v>87</v>
      </c>
      <c r="E5" s="60" t="str">
        <f t="shared" si="0"/>
        <v>11644-070900020901</v>
      </c>
      <c r="F5">
        <v>1</v>
      </c>
      <c r="G5" t="s">
        <v>60</v>
      </c>
      <c r="H5" s="64">
        <v>146.46099811732032</v>
      </c>
      <c r="I5">
        <v>120.00000000000001</v>
      </c>
      <c r="J5" s="64">
        <v>90.27765758183025</v>
      </c>
      <c r="K5" s="64">
        <v>237.6094434005231</v>
      </c>
      <c r="L5">
        <v>75</v>
      </c>
      <c r="M5" s="63" t="s">
        <v>20</v>
      </c>
      <c r="N5" t="s">
        <v>10</v>
      </c>
      <c r="O5" t="s">
        <v>94</v>
      </c>
    </row>
    <row r="6" spans="1:15" ht="15">
      <c r="A6">
        <v>804200</v>
      </c>
      <c r="B6">
        <v>11664</v>
      </c>
      <c r="C6">
        <v>133546</v>
      </c>
      <c r="D6" s="59" t="s">
        <v>89</v>
      </c>
      <c r="E6" s="60" t="str">
        <f t="shared" si="0"/>
        <v>11664-070900020702</v>
      </c>
      <c r="F6">
        <v>1</v>
      </c>
      <c r="G6" t="s">
        <v>65</v>
      </c>
      <c r="H6" s="64">
        <v>59.63571906837166</v>
      </c>
      <c r="I6">
        <v>70</v>
      </c>
      <c r="J6" s="64">
        <v>37.44112619757255</v>
      </c>
      <c r="K6" s="64">
        <v>94.98696620488737</v>
      </c>
      <c r="L6">
        <v>75</v>
      </c>
      <c r="M6" t="s">
        <v>40</v>
      </c>
      <c r="N6" t="s">
        <v>10</v>
      </c>
      <c r="O6" t="s">
        <v>94</v>
      </c>
    </row>
    <row r="7" spans="1:15" ht="15">
      <c r="A7">
        <v>805500</v>
      </c>
      <c r="B7">
        <v>11691</v>
      </c>
      <c r="C7">
        <v>10010967</v>
      </c>
      <c r="D7" s="59" t="s">
        <v>88</v>
      </c>
      <c r="E7" s="60" t="str">
        <f t="shared" si="0"/>
        <v>11691-070900020602</v>
      </c>
      <c r="F7">
        <v>1</v>
      </c>
      <c r="G7" t="s">
        <v>72</v>
      </c>
      <c r="H7" s="64">
        <v>217.76283009699452</v>
      </c>
      <c r="I7" s="64">
        <v>259.22962793631444</v>
      </c>
      <c r="J7" s="64">
        <v>164.6973117241405</v>
      </c>
      <c r="K7" s="64">
        <v>287.9260728388794</v>
      </c>
      <c r="L7">
        <v>75</v>
      </c>
      <c r="M7" s="63" t="s">
        <v>20</v>
      </c>
      <c r="N7" t="s">
        <v>96</v>
      </c>
      <c r="O7" t="s">
        <v>94</v>
      </c>
    </row>
    <row r="8" spans="1:15" ht="15">
      <c r="A8">
        <v>805500</v>
      </c>
      <c r="B8">
        <v>11691</v>
      </c>
      <c r="C8">
        <v>10010966</v>
      </c>
      <c r="D8" s="59" t="s">
        <v>88</v>
      </c>
      <c r="E8" s="60" t="str">
        <f t="shared" si="0"/>
        <v>11691-070900020602</v>
      </c>
      <c r="F8">
        <v>1</v>
      </c>
      <c r="G8" t="s">
        <v>72</v>
      </c>
      <c r="H8" s="64">
        <v>136.85918207585004</v>
      </c>
      <c r="I8" s="64">
        <v>136.74794331177344</v>
      </c>
      <c r="J8" s="64">
        <v>109.90905926440027</v>
      </c>
      <c r="K8" s="64">
        <v>170.41757834913517</v>
      </c>
      <c r="L8">
        <v>75</v>
      </c>
      <c r="M8" s="63" t="s">
        <v>20</v>
      </c>
      <c r="N8" t="s">
        <v>10</v>
      </c>
      <c r="O8" t="s">
        <v>94</v>
      </c>
    </row>
    <row r="9" spans="1:15" ht="15">
      <c r="A9">
        <v>805500</v>
      </c>
      <c r="B9">
        <v>11691</v>
      </c>
      <c r="C9">
        <v>133064</v>
      </c>
      <c r="D9" s="59" t="s">
        <v>88</v>
      </c>
      <c r="E9" s="60" t="str">
        <f t="shared" si="0"/>
        <v>11691-070900020602</v>
      </c>
      <c r="F9">
        <v>1</v>
      </c>
      <c r="G9" t="s">
        <v>72</v>
      </c>
      <c r="H9" s="64">
        <v>165.9715216799761</v>
      </c>
      <c r="I9" s="64">
        <v>154.91933384829667</v>
      </c>
      <c r="J9" s="64">
        <v>145.04409845943883</v>
      </c>
      <c r="K9" s="64">
        <v>189.9184199932828</v>
      </c>
      <c r="L9">
        <v>75</v>
      </c>
      <c r="M9" s="63" t="s">
        <v>20</v>
      </c>
      <c r="N9" t="s">
        <v>10</v>
      </c>
      <c r="O9" t="s">
        <v>94</v>
      </c>
    </row>
    <row r="10" spans="1:15" ht="15">
      <c r="A10">
        <v>805600</v>
      </c>
      <c r="B10">
        <v>11694</v>
      </c>
      <c r="C10">
        <v>133065</v>
      </c>
      <c r="D10" s="59" t="s">
        <v>88</v>
      </c>
      <c r="E10" s="60" t="str">
        <f t="shared" si="0"/>
        <v>11694-070900020602</v>
      </c>
      <c r="F10">
        <v>2</v>
      </c>
      <c r="G10" t="s">
        <v>63</v>
      </c>
      <c r="H10" s="64">
        <v>117.16691643255336</v>
      </c>
      <c r="I10" s="64">
        <v>104.88088481701517</v>
      </c>
      <c r="J10" s="64">
        <v>92.67744112190911</v>
      </c>
      <c r="K10" s="64">
        <v>148.12759329700137</v>
      </c>
      <c r="L10">
        <v>75</v>
      </c>
      <c r="M10" s="63" t="s">
        <v>20</v>
      </c>
      <c r="N10" t="s">
        <v>10</v>
      </c>
      <c r="O10" t="s">
        <v>94</v>
      </c>
    </row>
    <row r="11" spans="1:15" ht="15">
      <c r="A11">
        <v>805600</v>
      </c>
      <c r="B11">
        <v>11694</v>
      </c>
      <c r="C11">
        <v>133533</v>
      </c>
      <c r="D11" s="59" t="s">
        <v>88</v>
      </c>
      <c r="E11" s="60" t="str">
        <f t="shared" si="0"/>
        <v>11694-070900020602</v>
      </c>
      <c r="F11">
        <v>2</v>
      </c>
      <c r="G11" t="s">
        <v>63</v>
      </c>
      <c r="H11" s="64">
        <v>155.6003362478626</v>
      </c>
      <c r="I11" s="64">
        <v>129.6148139681572</v>
      </c>
      <c r="J11" s="64">
        <v>121.3818096090517</v>
      </c>
      <c r="K11" s="64">
        <v>199.46534590667696</v>
      </c>
      <c r="L11">
        <v>75</v>
      </c>
      <c r="M11" s="63" t="s">
        <v>20</v>
      </c>
      <c r="N11" t="s">
        <v>10</v>
      </c>
      <c r="O11" t="s">
        <v>94</v>
      </c>
    </row>
    <row r="12" spans="1:15" ht="15">
      <c r="A12">
        <v>805900</v>
      </c>
      <c r="B12">
        <v>11696</v>
      </c>
      <c r="C12">
        <v>133316</v>
      </c>
      <c r="D12" s="59" t="s">
        <v>90</v>
      </c>
      <c r="E12" s="60" t="str">
        <f t="shared" si="0"/>
        <v>11696-070900020603</v>
      </c>
      <c r="F12">
        <v>2</v>
      </c>
      <c r="G12" t="s">
        <v>69</v>
      </c>
      <c r="H12" s="64">
        <v>204.1223190257201</v>
      </c>
      <c r="I12" s="64">
        <v>167.33200530681512</v>
      </c>
      <c r="J12" s="64">
        <v>123.93808470846658</v>
      </c>
      <c r="K12" s="64">
        <v>336.1833549586193</v>
      </c>
      <c r="L12">
        <v>75</v>
      </c>
      <c r="M12" s="63" t="s">
        <v>20</v>
      </c>
      <c r="N12" t="s">
        <v>10</v>
      </c>
      <c r="O12" t="s">
        <v>94</v>
      </c>
    </row>
    <row r="13" spans="1:15" ht="15">
      <c r="A13">
        <v>805900</v>
      </c>
      <c r="B13">
        <v>11696</v>
      </c>
      <c r="C13">
        <v>133553</v>
      </c>
      <c r="D13" s="59" t="s">
        <v>90</v>
      </c>
      <c r="E13" s="60" t="str">
        <f t="shared" si="0"/>
        <v>11696-070900020603</v>
      </c>
      <c r="F13">
        <v>2</v>
      </c>
      <c r="G13" t="s">
        <v>69</v>
      </c>
      <c r="H13" s="64">
        <v>813.008912871404</v>
      </c>
      <c r="I13" s="64">
        <v>558.5696017507577</v>
      </c>
      <c r="J13" s="64">
        <v>386.0051379024767</v>
      </c>
      <c r="K13" s="64">
        <v>1712.3696746630826</v>
      </c>
      <c r="L13">
        <v>75</v>
      </c>
      <c r="M13" s="63" t="s">
        <v>20</v>
      </c>
      <c r="N13" t="s">
        <v>96</v>
      </c>
      <c r="O13" t="s">
        <v>94</v>
      </c>
    </row>
    <row r="14" spans="1:15" ht="15">
      <c r="A14">
        <v>806300</v>
      </c>
      <c r="B14">
        <v>5535982</v>
      </c>
      <c r="C14">
        <v>10032128</v>
      </c>
      <c r="D14" s="59" t="s">
        <v>86</v>
      </c>
      <c r="E14" s="60" t="str">
        <f t="shared" si="0"/>
        <v>5535982-070900020504</v>
      </c>
      <c r="F14">
        <v>1</v>
      </c>
      <c r="G14" t="s">
        <v>57</v>
      </c>
      <c r="H14" s="64">
        <v>167.3403383463324</v>
      </c>
      <c r="I14" s="64">
        <v>159.68719422671313</v>
      </c>
      <c r="J14" s="64">
        <v>137.56339165659236</v>
      </c>
      <c r="K14" s="64">
        <v>203.56279749026564</v>
      </c>
      <c r="L14">
        <v>75</v>
      </c>
      <c r="M14" s="63" t="s">
        <v>20</v>
      </c>
      <c r="N14" t="s">
        <v>10</v>
      </c>
      <c r="O14" t="s">
        <v>94</v>
      </c>
    </row>
    <row r="15" spans="1:15" ht="15">
      <c r="A15">
        <v>806600</v>
      </c>
      <c r="B15" s="5">
        <v>5546058</v>
      </c>
      <c r="C15">
        <v>10016566</v>
      </c>
      <c r="D15" s="59" t="s">
        <v>91</v>
      </c>
      <c r="E15" s="60" t="str">
        <f t="shared" si="0"/>
        <v>5546058-070900020503</v>
      </c>
      <c r="F15">
        <v>4</v>
      </c>
      <c r="G15" t="s">
        <v>76</v>
      </c>
      <c r="H15" s="64">
        <v>176.51553386364628</v>
      </c>
      <c r="I15" s="64">
        <v>138.5640646055102</v>
      </c>
      <c r="J15" s="64">
        <v>118.20269341058605</v>
      </c>
      <c r="K15" s="64">
        <v>263.59580138279335</v>
      </c>
      <c r="L15">
        <v>75</v>
      </c>
      <c r="M15" s="63" t="s">
        <v>20</v>
      </c>
      <c r="N15" t="s">
        <v>10</v>
      </c>
      <c r="O15" t="s">
        <v>94</v>
      </c>
    </row>
    <row r="16" spans="1:15" ht="15">
      <c r="A16">
        <v>806600</v>
      </c>
      <c r="B16">
        <v>310734</v>
      </c>
      <c r="C16">
        <v>133427</v>
      </c>
      <c r="D16" s="59" t="s">
        <v>91</v>
      </c>
      <c r="E16" s="60" t="str">
        <f t="shared" si="0"/>
        <v>310734-070900020503</v>
      </c>
      <c r="F16">
        <v>3</v>
      </c>
      <c r="G16" t="s">
        <v>76</v>
      </c>
      <c r="H16" s="64">
        <v>48.23864396363732</v>
      </c>
      <c r="I16">
        <v>50.00000000000001</v>
      </c>
      <c r="J16" s="64">
        <v>35.31020809637459</v>
      </c>
      <c r="K16" s="64">
        <v>65.90068132986961</v>
      </c>
      <c r="L16">
        <v>75</v>
      </c>
      <c r="M16" t="s">
        <v>21</v>
      </c>
      <c r="N16" t="s">
        <v>10</v>
      </c>
      <c r="O16" t="s">
        <v>94</v>
      </c>
    </row>
    <row r="17" spans="1:15" ht="15">
      <c r="A17">
        <v>5033839</v>
      </c>
      <c r="B17">
        <v>5536012</v>
      </c>
      <c r="C17">
        <v>10042256</v>
      </c>
      <c r="D17" s="59" t="s">
        <v>91</v>
      </c>
      <c r="E17" s="60" t="str">
        <f t="shared" si="0"/>
        <v>5536012-070900020503</v>
      </c>
      <c r="F17">
        <v>1</v>
      </c>
      <c r="G17" t="s">
        <v>79</v>
      </c>
      <c r="H17" s="64">
        <v>27.981664143395275</v>
      </c>
      <c r="I17" s="64">
        <v>24.494897427831784</v>
      </c>
      <c r="J17" s="64">
        <v>21.962726949094154</v>
      </c>
      <c r="K17" s="64">
        <v>35.65010529195994</v>
      </c>
      <c r="L17">
        <v>75</v>
      </c>
      <c r="M17" t="s">
        <v>21</v>
      </c>
      <c r="N17" t="s">
        <v>10</v>
      </c>
      <c r="O17" t="s">
        <v>94</v>
      </c>
    </row>
  </sheetData>
  <sheetProtection/>
  <autoFilter ref="A1:O17"/>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Beranek, Ashley</dc:creator>
  <cp:keywords/>
  <dc:description/>
  <cp:lastModifiedBy>Beranek, Ashley</cp:lastModifiedBy>
  <cp:lastPrinted>2015-01-15T15:52:42Z</cp:lastPrinted>
  <dcterms:created xsi:type="dcterms:W3CDTF">2013-02-19T19:05:26Z</dcterms:created>
  <dcterms:modified xsi:type="dcterms:W3CDTF">2015-08-29T15:49:13Z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