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-90" windowWidth="13410" windowHeight="12330" activeTab="1"/>
  </bookViews>
  <sheets>
    <sheet name="NortonWaterChemSLOH&amp;Profiles" sheetId="4" r:id="rId1"/>
    <sheet name="JonesWaterChemSLOH&amp;Profiles" sheetId="3" r:id="rId2"/>
    <sheet name="All SWIMS Years" sheetId="1" r:id="rId3"/>
    <sheet name="TSI Table" sheetId="6" r:id="rId4"/>
  </sheets>
  <calcPr calcId="145621"/>
</workbook>
</file>

<file path=xl/calcChain.xml><?xml version="1.0" encoding="utf-8"?>
<calcChain xmlns="http://schemas.openxmlformats.org/spreadsheetml/2006/main">
  <c r="AF54" i="4" l="1"/>
  <c r="AF53" i="4"/>
  <c r="AF52" i="4"/>
  <c r="AF38" i="4"/>
  <c r="AF39" i="4"/>
  <c r="AF40" i="4"/>
  <c r="AF41" i="4"/>
  <c r="AF42" i="4"/>
  <c r="AF43" i="4"/>
  <c r="AF44" i="4"/>
  <c r="AF45" i="4"/>
  <c r="AF46" i="4"/>
  <c r="AF37" i="4"/>
  <c r="AE38" i="3"/>
  <c r="AE39" i="3"/>
  <c r="AE40" i="3"/>
  <c r="AE41" i="3"/>
  <c r="AE42" i="3"/>
  <c r="AE43" i="3"/>
  <c r="AE55" i="3" s="1"/>
  <c r="AE44" i="3"/>
  <c r="AE45" i="3"/>
  <c r="AE46" i="3"/>
  <c r="AE47" i="3"/>
  <c r="AE48" i="3"/>
  <c r="AE37" i="3"/>
  <c r="AE54" i="3" s="1"/>
  <c r="AE56" i="3" s="1"/>
  <c r="Z37" i="3"/>
  <c r="W37" i="3"/>
  <c r="Z42" i="3"/>
  <c r="Z43" i="3"/>
  <c r="AE38" i="4" l="1"/>
  <c r="AE39" i="4"/>
  <c r="AE40" i="4"/>
  <c r="AE41" i="4"/>
  <c r="AE42" i="4"/>
  <c r="AE43" i="4"/>
  <c r="AE44" i="4"/>
  <c r="AE45" i="4"/>
  <c r="AE46" i="4"/>
  <c r="AE37" i="4"/>
  <c r="AD38" i="3"/>
  <c r="AD39" i="3"/>
  <c r="AD40" i="3"/>
  <c r="AD41" i="3"/>
  <c r="AD42" i="3"/>
  <c r="AD43" i="3"/>
  <c r="AD44" i="3"/>
  <c r="AD45" i="3"/>
  <c r="AD46" i="3"/>
  <c r="AD47" i="3"/>
  <c r="AD48" i="3"/>
  <c r="AD37" i="3"/>
  <c r="AA43" i="4" l="1"/>
  <c r="W42" i="3" l="1"/>
  <c r="AA45" i="4"/>
  <c r="AA44" i="4"/>
  <c r="AA37" i="4"/>
  <c r="W45" i="4"/>
  <c r="W44" i="4"/>
  <c r="W43" i="4"/>
  <c r="AC51" i="3"/>
  <c r="AC50" i="3"/>
  <c r="AC49" i="3"/>
  <c r="N22" i="3"/>
  <c r="O22" i="3"/>
  <c r="AD49" i="4"/>
  <c r="AD48" i="4"/>
  <c r="AD47" i="4"/>
  <c r="AA42" i="4"/>
  <c r="AA41" i="4"/>
  <c r="AA40" i="4"/>
  <c r="AA39" i="4"/>
  <c r="AA38" i="4"/>
  <c r="Z38" i="3"/>
  <c r="Z39" i="3"/>
  <c r="Z44" i="3" s="1"/>
  <c r="Z40" i="3"/>
  <c r="Z41" i="3"/>
  <c r="W39" i="3"/>
  <c r="W43" i="3" s="1"/>
  <c r="W40" i="3"/>
  <c r="W41" i="3"/>
  <c r="W37" i="4"/>
  <c r="W38" i="4"/>
  <c r="W39" i="4"/>
  <c r="W40" i="4"/>
  <c r="W41" i="4"/>
  <c r="Z46" i="3" l="1"/>
  <c r="W44" i="3"/>
  <c r="Z45" i="3"/>
  <c r="M22" i="4"/>
  <c r="O22" i="4"/>
  <c r="P22" i="4"/>
  <c r="L22" i="4"/>
  <c r="D22" i="4"/>
  <c r="E22" i="4"/>
  <c r="F22" i="4"/>
  <c r="G22" i="4"/>
  <c r="H22" i="4"/>
  <c r="C22" i="4"/>
  <c r="M22" i="3" l="1"/>
  <c r="P22" i="3"/>
  <c r="Q22" i="3"/>
  <c r="L22" i="3"/>
  <c r="F22" i="3"/>
  <c r="G22" i="3"/>
  <c r="H22" i="3"/>
  <c r="E22" i="3"/>
  <c r="D22" i="3"/>
  <c r="C22" i="3"/>
</calcChain>
</file>

<file path=xl/sharedStrings.xml><?xml version="1.0" encoding="utf-8"?>
<sst xmlns="http://schemas.openxmlformats.org/spreadsheetml/2006/main" count="280" uniqueCount="98">
  <si>
    <t>c:\mydocuments\lakedata\WI.R.FloodplainLks\UnmuthJones&amp;NortonDataSummary2014_15</t>
  </si>
  <si>
    <t>Jones Slough</t>
  </si>
  <si>
    <t>Date</t>
  </si>
  <si>
    <t>SLOH Parameters</t>
  </si>
  <si>
    <t>Norton Slough</t>
  </si>
  <si>
    <t>Comment:  09/11/2014 was a minor flood event</t>
  </si>
  <si>
    <t>Nitrate Mg/L</t>
  </si>
  <si>
    <t>TKN Mg/L</t>
  </si>
  <si>
    <t>Alkalinity Mg/L</t>
  </si>
  <si>
    <t>Conductivity (UMHOS/CM)</t>
  </si>
  <si>
    <t>pH (SU)</t>
  </si>
  <si>
    <t>Phosphorus Mg/L</t>
  </si>
  <si>
    <t>Chl-a Ug/L</t>
  </si>
  <si>
    <t>Total Nitrogen Mg/L</t>
  </si>
  <si>
    <t>DO Mg/L</t>
  </si>
  <si>
    <t>DO % Saturation</t>
  </si>
  <si>
    <t>Ammonia N (Mg/L)</t>
  </si>
  <si>
    <t>Secchi (Feet)</t>
  </si>
  <si>
    <t>Note:  Zero in data set means non-detectable value.  Blank cell is not a collected parameter.</t>
  </si>
  <si>
    <t>Air Temperature ©</t>
  </si>
  <si>
    <t>0.91*</t>
  </si>
  <si>
    <t>*=field value is not similar to SLOH value</t>
  </si>
  <si>
    <t>Comment</t>
  </si>
  <si>
    <t>FLOOD YEAR</t>
  </si>
  <si>
    <t>1.2*</t>
  </si>
  <si>
    <t>NTU</t>
  </si>
  <si>
    <t>Gage</t>
  </si>
  <si>
    <t>pH</t>
  </si>
  <si>
    <t>Minor FLOOD EVENT conductivity may be erroneous</t>
  </si>
  <si>
    <t>Jones Slough (WBIC: 1247300) Norton Slough (WBIC: 1247100) Data Collected by J. Unmuth, C. Selle, J. Delvaux, D. Marshall, C. Molter, Elly Momchilovich, Andrew Meiborg</t>
  </si>
  <si>
    <t xml:space="preserve"> Data Collected by J. Unmuth, C. Selle, J. Delvaux, Elly Momchilovich, Andrew Meiborg, Dave Marshall, Ken Wade</t>
  </si>
  <si>
    <t>DAVE DATA</t>
  </si>
  <si>
    <t>JEAN DATA</t>
  </si>
  <si>
    <t>Dates 2014</t>
  </si>
  <si>
    <t>Dates 2015</t>
  </si>
  <si>
    <t>Parameter</t>
  </si>
  <si>
    <t>JONES SLOUGH SWIMS station: 10021272 SLOH Data</t>
  </si>
  <si>
    <t>JONES SLOUGH SWIMS station: 10021272 Field Data</t>
  </si>
  <si>
    <t>Staff gauge</t>
  </si>
  <si>
    <t xml:space="preserve"> Note:  Jean collected with 2.0 m integrated sampler, Dave sampled subsurface</t>
  </si>
  <si>
    <t>Phosphorus Ug/L</t>
  </si>
  <si>
    <t>Field Parameters subsurface sample</t>
  </si>
  <si>
    <t>Dissolved Oxygen Mg/L</t>
  </si>
  <si>
    <t>Temperature C</t>
  </si>
  <si>
    <t>DO %</t>
  </si>
  <si>
    <t>Secchi (ft)</t>
  </si>
  <si>
    <t>Conductivity</t>
  </si>
  <si>
    <t xml:space="preserve">Jones Slough (WBIC: 1247300) 2014 &amp; 2015 Data </t>
  </si>
  <si>
    <t xml:space="preserve">Norton Slough (WBIC: 1247100) 2014 &amp; 2015 Data </t>
  </si>
  <si>
    <t>Norton Slough SWIMS stations: 10021273&amp; 10042608  Field Data</t>
  </si>
  <si>
    <t>Norton SLOUGH SWIMS station: 10021273 &amp; 10042608 are same station SLOH Data</t>
  </si>
  <si>
    <t>Bottom 2.0</t>
  </si>
  <si>
    <t>Note:  Low water levels on 8/10/2015, unfortunately we forgot to collect the staff gage that day.</t>
  </si>
  <si>
    <t>Note: Low water levels on 09/09/2015</t>
  </si>
  <si>
    <t xml:space="preserve">Note:  07/09 DO data appears questionable suggest not using </t>
  </si>
  <si>
    <t>Nitrate  Mg/L</t>
  </si>
  <si>
    <t>pH (su)</t>
  </si>
  <si>
    <t>Dissolved Oxygen (Mg/L)</t>
  </si>
  <si>
    <t>Chl-a (UG/L)</t>
  </si>
  <si>
    <t>Chlorophyll a  Norton Slough</t>
  </si>
  <si>
    <t>TSI value</t>
  </si>
  <si>
    <t>Chlorophyll a  Jones Slough</t>
  </si>
  <si>
    <t>Secchi Jones Slough</t>
  </si>
  <si>
    <t>TSI</t>
  </si>
  <si>
    <t>Secchi Norton Slough</t>
  </si>
  <si>
    <t>TP Norton Slough</t>
  </si>
  <si>
    <t>TP UG/L</t>
  </si>
  <si>
    <t>Median ALL</t>
  </si>
  <si>
    <t xml:space="preserve">Median </t>
  </si>
  <si>
    <t>Min ALL</t>
  </si>
  <si>
    <t>Max ALL</t>
  </si>
  <si>
    <t>2014 Average</t>
  </si>
  <si>
    <t>2015 Average</t>
  </si>
  <si>
    <t>Multi Year Average</t>
  </si>
  <si>
    <t>Secchi (meters)</t>
  </si>
  <si>
    <t>TP Jones Slough</t>
  </si>
  <si>
    <t>TP MG/L</t>
  </si>
  <si>
    <t>TSI Chlorophyll</t>
  </si>
  <si>
    <t>TSI Phosphorus</t>
  </si>
  <si>
    <t>TSI Secchi</t>
  </si>
  <si>
    <t>TSI TP</t>
  </si>
  <si>
    <t>DATE</t>
  </si>
  <si>
    <t>Norton &amp; Jones TSI values for chlorophyll, phosphorus and secchi</t>
  </si>
  <si>
    <t xml:space="preserve">TSI TP </t>
  </si>
  <si>
    <t xml:space="preserve">TSI CL </t>
  </si>
  <si>
    <t>TSI CL</t>
  </si>
  <si>
    <t>Med 2014</t>
  </si>
  <si>
    <t>Med 2015</t>
  </si>
  <si>
    <t xml:space="preserve">TSI values averaged over a 2 year period collected from Jones Slough and Norton Slough </t>
  </si>
  <si>
    <t>Data from 2014 to 2015</t>
  </si>
  <si>
    <t>Notes:  Median TSI for Norton Slough indicates that the lake is mesotrophic or about in the middle</t>
  </si>
  <si>
    <t xml:space="preserve">of it's aging proccess in terms of nutrient enrichment or trophic status.  Median TSI for Jones Slough  </t>
  </si>
  <si>
    <t>indicates the lake is meso-eutrophic, and is more nutrient rich.</t>
  </si>
  <si>
    <t>TSI calculated from secchi readings likely underestimates TSI values due to high amounts of aquatic</t>
  </si>
  <si>
    <t xml:space="preserve">plant biomass influencing the readings.  </t>
  </si>
  <si>
    <t>indicating aphanizomenon algae likely dominates the lake</t>
  </si>
  <si>
    <t xml:space="preserve">Norton TSI over time shows TP and CL values are similar and generally are greater than Secchi during 2015, </t>
  </si>
  <si>
    <t>Jones TSI over times shows that in 2014 and 2015 TP is higher than Secchi and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</si>
</sst>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/>
    <xf numFmtId="14" fontId="0" fillId="2" borderId="0" xfId="0" applyNumberFormat="1" applyFill="1"/>
    <xf numFmtId="14" fontId="0" fillId="3" borderId="0" xfId="0" applyNumberFormat="1" applyFill="1"/>
    <xf numFmtId="0" fontId="0" fillId="2" borderId="0" xfId="0" applyFill="1"/>
    <xf numFmtId="0" fontId="0" fillId="3" borderId="0" xfId="0" applyFill="1"/>
    <xf numFmtId="0" fontId="0" fillId="0" borderId="0" xfId="0" applyFill="1"/>
    <xf numFmtId="14" fontId="3" fillId="2" borderId="0" xfId="0" applyNumberFormat="1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14" fontId="0" fillId="0" borderId="0" xfId="0" applyNumberFormat="1" applyFill="1"/>
    <xf numFmtId="2" fontId="0" fillId="0" borderId="0" xfId="0" applyNumberFormat="1"/>
    <xf numFmtId="164" fontId="0" fillId="0" borderId="0" xfId="0" applyNumberFormat="1"/>
    <xf numFmtId="2" fontId="0" fillId="0" borderId="0" xfId="0" applyNumberFormat="1" applyFill="1"/>
    <xf numFmtId="1" fontId="0" fillId="0" borderId="0" xfId="0" applyNumberFormat="1"/>
    <xf numFmtId="14" fontId="3" fillId="0" borderId="0" xfId="0" applyNumberFormat="1" applyFont="1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Fill="1"/>
    <xf numFmtId="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Norton Slough Trophic</a:t>
            </a:r>
            <a:r>
              <a:rPr lang="en-US" baseline="0"/>
              <a:t> State Index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'TSI Table'!$J$3</c:f>
              <c:strCache>
                <c:ptCount val="1"/>
                <c:pt idx="0">
                  <c:v>TSI Secchi</c:v>
                </c:pt>
              </c:strCache>
            </c:strRef>
          </c:tx>
          <c:cat>
            <c:numRef>
              <c:f>'TSI Table'!$I$4:$I$13</c:f>
              <c:numCache>
                <c:formatCode>mm/dd/yyyy</c:formatCode>
                <c:ptCount val="10"/>
                <c:pt idx="0">
                  <c:v>41836</c:v>
                </c:pt>
                <c:pt idx="1">
                  <c:v>41850</c:v>
                </c:pt>
                <c:pt idx="2">
                  <c:v>41876</c:v>
                </c:pt>
                <c:pt idx="3">
                  <c:v>41885</c:v>
                </c:pt>
                <c:pt idx="4">
                  <c:v>41893</c:v>
                </c:pt>
                <c:pt idx="5">
                  <c:v>41912</c:v>
                </c:pt>
                <c:pt idx="6">
                  <c:v>42165</c:v>
                </c:pt>
                <c:pt idx="7">
                  <c:v>42194</c:v>
                </c:pt>
                <c:pt idx="8">
                  <c:v>42226</c:v>
                </c:pt>
                <c:pt idx="9">
                  <c:v>42256</c:v>
                </c:pt>
              </c:numCache>
            </c:numRef>
          </c:cat>
          <c:val>
            <c:numRef>
              <c:f>'TSI Table'!$J$4:$J$13</c:f>
              <c:numCache>
                <c:formatCode>0</c:formatCode>
                <c:ptCount val="10"/>
                <c:pt idx="0">
                  <c:v>49.5</c:v>
                </c:pt>
                <c:pt idx="3">
                  <c:v>49.9</c:v>
                </c:pt>
                <c:pt idx="4">
                  <c:v>52.3</c:v>
                </c:pt>
                <c:pt idx="7">
                  <c:v>48.1</c:v>
                </c:pt>
                <c:pt idx="8">
                  <c:v>49.9</c:v>
                </c:pt>
                <c:pt idx="9">
                  <c:v>52.1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'TSI Table'!$K$3</c:f>
              <c:strCache>
                <c:ptCount val="1"/>
                <c:pt idx="0">
                  <c:v>TSI TP</c:v>
                </c:pt>
              </c:strCache>
            </c:strRef>
          </c:tx>
          <c:cat>
            <c:numRef>
              <c:f>'TSI Table'!$I$4:$I$13</c:f>
              <c:numCache>
                <c:formatCode>mm/dd/yyyy</c:formatCode>
                <c:ptCount val="10"/>
                <c:pt idx="0">
                  <c:v>41836</c:v>
                </c:pt>
                <c:pt idx="1">
                  <c:v>41850</c:v>
                </c:pt>
                <c:pt idx="2">
                  <c:v>41876</c:v>
                </c:pt>
                <c:pt idx="3">
                  <c:v>41885</c:v>
                </c:pt>
                <c:pt idx="4">
                  <c:v>41893</c:v>
                </c:pt>
                <c:pt idx="5">
                  <c:v>41912</c:v>
                </c:pt>
                <c:pt idx="6">
                  <c:v>42165</c:v>
                </c:pt>
                <c:pt idx="7">
                  <c:v>42194</c:v>
                </c:pt>
                <c:pt idx="8">
                  <c:v>42226</c:v>
                </c:pt>
                <c:pt idx="9">
                  <c:v>42256</c:v>
                </c:pt>
              </c:numCache>
            </c:numRef>
          </c:cat>
          <c:val>
            <c:numRef>
              <c:f>'TSI Table'!$K$4:$K$13</c:f>
              <c:numCache>
                <c:formatCode>0</c:formatCode>
                <c:ptCount val="10"/>
                <c:pt idx="0">
                  <c:v>56.3</c:v>
                </c:pt>
                <c:pt idx="1">
                  <c:v>51.3</c:v>
                </c:pt>
                <c:pt idx="2">
                  <c:v>52.9</c:v>
                </c:pt>
                <c:pt idx="3">
                  <c:v>52.15</c:v>
                </c:pt>
                <c:pt idx="4">
                  <c:v>68.260000000000005</c:v>
                </c:pt>
                <c:pt idx="5">
                  <c:v>67.849999999999994</c:v>
                </c:pt>
                <c:pt idx="6">
                  <c:v>58.69</c:v>
                </c:pt>
                <c:pt idx="7">
                  <c:v>56.68</c:v>
                </c:pt>
                <c:pt idx="8">
                  <c:v>63.19</c:v>
                </c:pt>
                <c:pt idx="9">
                  <c:v>56.18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'TSI Table'!$L$3</c:f>
              <c:strCache>
                <c:ptCount val="1"/>
                <c:pt idx="0">
                  <c:v>TSI CL </c:v>
                </c:pt>
              </c:strCache>
            </c:strRef>
          </c:tx>
          <c:cat>
            <c:numRef>
              <c:f>'TSI Table'!$I$4:$I$13</c:f>
              <c:numCache>
                <c:formatCode>mm/dd/yyyy</c:formatCode>
                <c:ptCount val="10"/>
                <c:pt idx="0">
                  <c:v>41836</c:v>
                </c:pt>
                <c:pt idx="1">
                  <c:v>41850</c:v>
                </c:pt>
                <c:pt idx="2">
                  <c:v>41876</c:v>
                </c:pt>
                <c:pt idx="3">
                  <c:v>41885</c:v>
                </c:pt>
                <c:pt idx="4">
                  <c:v>41893</c:v>
                </c:pt>
                <c:pt idx="5">
                  <c:v>41912</c:v>
                </c:pt>
                <c:pt idx="6">
                  <c:v>42165</c:v>
                </c:pt>
                <c:pt idx="7">
                  <c:v>42194</c:v>
                </c:pt>
                <c:pt idx="8">
                  <c:v>42226</c:v>
                </c:pt>
                <c:pt idx="9">
                  <c:v>42256</c:v>
                </c:pt>
              </c:numCache>
            </c:numRef>
          </c:cat>
          <c:val>
            <c:numRef>
              <c:f>'TSI Table'!$L$4:$L$13</c:f>
              <c:numCache>
                <c:formatCode>0</c:formatCode>
                <c:ptCount val="10"/>
                <c:pt idx="0">
                  <c:v>49.9</c:v>
                </c:pt>
                <c:pt idx="3">
                  <c:v>49.8</c:v>
                </c:pt>
                <c:pt idx="7">
                  <c:v>54.4</c:v>
                </c:pt>
                <c:pt idx="8">
                  <c:v>68.3</c:v>
                </c:pt>
                <c:pt idx="9" formatCode="General">
                  <c:v>57.7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3252992"/>
      </c:lineChart>
      <c:dateAx>
        <c:axId val="93251456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93252992"/>
        <c:crosses val="autoZero"/>
        <c:auto val="1"/>
        <c:lblOffset val="100"/>
        <c:baseTimeUnit val="days"/>
      </c:dateAx>
      <c:valAx>
        <c:axId val="93252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25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Jones</a:t>
            </a:r>
            <a:r>
              <a:rPr lang="en-US" baseline="0"/>
              <a:t> Slough Trophic State Index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'TSI Table'!$M$3</c:f>
              <c:strCache>
                <c:ptCount val="1"/>
                <c:pt idx="0">
                  <c:v>TSI Secchi</c:v>
                </c:pt>
              </c:strCache>
            </c:strRef>
          </c:tx>
          <c:cat>
            <c:numRef>
              <c:f>'TSI Table'!$I$4:$I$13</c:f>
              <c:numCache>
                <c:formatCode>mm/dd/yyyy</c:formatCode>
                <c:ptCount val="10"/>
                <c:pt idx="0">
                  <c:v>41836</c:v>
                </c:pt>
                <c:pt idx="1">
                  <c:v>41850</c:v>
                </c:pt>
                <c:pt idx="2">
                  <c:v>41876</c:v>
                </c:pt>
                <c:pt idx="3">
                  <c:v>41885</c:v>
                </c:pt>
                <c:pt idx="4">
                  <c:v>41893</c:v>
                </c:pt>
                <c:pt idx="5">
                  <c:v>41912</c:v>
                </c:pt>
                <c:pt idx="6">
                  <c:v>42165</c:v>
                </c:pt>
                <c:pt idx="7">
                  <c:v>42194</c:v>
                </c:pt>
                <c:pt idx="8">
                  <c:v>42226</c:v>
                </c:pt>
                <c:pt idx="9">
                  <c:v>42256</c:v>
                </c:pt>
              </c:numCache>
            </c:numRef>
          </c:cat>
          <c:val>
            <c:numRef>
              <c:f>'TSI Table'!$M$4:$M$13</c:f>
              <c:numCache>
                <c:formatCode>0</c:formatCode>
                <c:ptCount val="10"/>
                <c:pt idx="0">
                  <c:v>47.38</c:v>
                </c:pt>
                <c:pt idx="1">
                  <c:v>50.16</c:v>
                </c:pt>
                <c:pt idx="3">
                  <c:v>51.61</c:v>
                </c:pt>
                <c:pt idx="4">
                  <c:v>55.15</c:v>
                </c:pt>
                <c:pt idx="7">
                  <c:v>46.85</c:v>
                </c:pt>
                <c:pt idx="8">
                  <c:v>57.61</c:v>
                </c:pt>
                <c:pt idx="9">
                  <c:v>54.25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'TSI Table'!$N$3</c:f>
              <c:strCache>
                <c:ptCount val="1"/>
                <c:pt idx="0">
                  <c:v>TSI TP </c:v>
                </c:pt>
              </c:strCache>
            </c:strRef>
          </c:tx>
          <c:cat>
            <c:numRef>
              <c:f>'TSI Table'!$I$4:$I$13</c:f>
              <c:numCache>
                <c:formatCode>mm/dd/yyyy</c:formatCode>
                <c:ptCount val="10"/>
                <c:pt idx="0">
                  <c:v>41836</c:v>
                </c:pt>
                <c:pt idx="1">
                  <c:v>41850</c:v>
                </c:pt>
                <c:pt idx="2">
                  <c:v>41876</c:v>
                </c:pt>
                <c:pt idx="3">
                  <c:v>41885</c:v>
                </c:pt>
                <c:pt idx="4">
                  <c:v>41893</c:v>
                </c:pt>
                <c:pt idx="5">
                  <c:v>41912</c:v>
                </c:pt>
                <c:pt idx="6">
                  <c:v>42165</c:v>
                </c:pt>
                <c:pt idx="7">
                  <c:v>42194</c:v>
                </c:pt>
                <c:pt idx="8">
                  <c:v>42226</c:v>
                </c:pt>
                <c:pt idx="9">
                  <c:v>42256</c:v>
                </c:pt>
              </c:numCache>
            </c:numRef>
          </c:cat>
          <c:val>
            <c:numRef>
              <c:f>'TSI Table'!$N$4:$N$13</c:f>
              <c:numCache>
                <c:formatCode>0</c:formatCode>
                <c:ptCount val="10"/>
                <c:pt idx="0">
                  <c:v>65.56</c:v>
                </c:pt>
                <c:pt idx="1">
                  <c:v>47.28</c:v>
                </c:pt>
                <c:pt idx="2">
                  <c:v>68.709999999999994</c:v>
                </c:pt>
                <c:pt idx="3">
                  <c:v>46.68</c:v>
                </c:pt>
                <c:pt idx="4">
                  <c:v>73.77</c:v>
                </c:pt>
                <c:pt idx="5">
                  <c:v>50.85</c:v>
                </c:pt>
                <c:pt idx="6">
                  <c:v>86.4</c:v>
                </c:pt>
                <c:pt idx="7">
                  <c:v>51.3</c:v>
                </c:pt>
                <c:pt idx="8">
                  <c:v>105</c:v>
                </c:pt>
                <c:pt idx="9">
                  <c:v>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'TSI Table'!$O$3</c:f>
              <c:strCache>
                <c:ptCount val="1"/>
                <c:pt idx="0">
                  <c:v>TSI CL</c:v>
                </c:pt>
              </c:strCache>
            </c:strRef>
          </c:tx>
          <c:cat>
            <c:numRef>
              <c:f>'TSI Table'!$I$4:$I$13</c:f>
              <c:numCache>
                <c:formatCode>mm/dd/yyyy</c:formatCode>
                <c:ptCount val="10"/>
                <c:pt idx="0">
                  <c:v>41836</c:v>
                </c:pt>
                <c:pt idx="1">
                  <c:v>41850</c:v>
                </c:pt>
                <c:pt idx="2">
                  <c:v>41876</c:v>
                </c:pt>
                <c:pt idx="3">
                  <c:v>41885</c:v>
                </c:pt>
                <c:pt idx="4">
                  <c:v>41893</c:v>
                </c:pt>
                <c:pt idx="5">
                  <c:v>41912</c:v>
                </c:pt>
                <c:pt idx="6">
                  <c:v>42165</c:v>
                </c:pt>
                <c:pt idx="7">
                  <c:v>42194</c:v>
                </c:pt>
                <c:pt idx="8">
                  <c:v>42226</c:v>
                </c:pt>
                <c:pt idx="9">
                  <c:v>42256</c:v>
                </c:pt>
              </c:numCache>
            </c:numRef>
          </c:cat>
          <c:val>
            <c:numRef>
              <c:f>'TSI Table'!$O$4:$O$13</c:f>
              <c:numCache>
                <c:formatCode>0</c:formatCode>
                <c:ptCount val="10"/>
                <c:pt idx="0">
                  <c:v>70.05</c:v>
                </c:pt>
                <c:pt idx="3">
                  <c:v>0</c:v>
                </c:pt>
                <c:pt idx="7">
                  <c:v>44.44</c:v>
                </c:pt>
                <c:pt idx="8">
                  <c:v>67.94</c:v>
                </c:pt>
                <c:pt idx="9">
                  <c:v>47.14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9696"/>
        <c:axId val="93551232"/>
      </c:lineChart>
      <c:dateAx>
        <c:axId val="93549696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93551232"/>
        <c:crosses val="autoZero"/>
        <c:auto val="1"/>
        <c:lblOffset val="100"/>
        <c:baseTimeUnit val="days"/>
      </c:dateAx>
      <c:valAx>
        <c:axId val="93551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549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</a:t>
            </a:r>
            <a:r>
              <a:rPr lang="en-US" baseline="0"/>
              <a:t> Over 2 Years </a:t>
            </a:r>
          </a:p>
          <a:p>
            <a:pPr>
              <a:defRPr/>
            </a:pPr>
            <a:r>
              <a:rPr lang="en-US"/>
              <a:t>TSI</a:t>
            </a:r>
            <a:r>
              <a:rPr lang="en-US" baseline="0"/>
              <a:t> Jones &amp; Norton Sloughs </a:t>
            </a:r>
            <a:endParaRPr lang="en-US"/>
          </a:p>
        </c:rich>
      </c:tx>
      <c:layout>
        <c:manualLayout>
          <c:xMode val="edge"/>
          <c:yMode val="edge"/>
          <c:x val="0.23669971305400297"/>
          <c:y val="2.777784353430052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'TSI Table'!$A$5</c:f>
              <c:strCache>
                <c:ptCount val="1"/>
                <c:pt idx="0">
                  <c:v>Jones Slough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'TSI Table'!$B$4:$D$4</c:f>
              <c:strCache>
                <c:ptCount val="3"/>
                <c:pt idx="0">
                  <c:v>TSI Chlorophyll</c:v>
                </c:pt>
                <c:pt idx="1">
                  <c:v>TSI Phosphorus</c:v>
                </c:pt>
                <c:pt idx="2">
                  <c:v>TSI Secchi</c:v>
                </c:pt>
              </c:strCache>
            </c:strRef>
          </c:cat>
          <c:val>
            <c:numRef>
              <c:f>'TSI Table'!$B$5:$D$5</c:f>
              <c:numCache>
                <c:formatCode>0</c:formatCode>
                <c:ptCount val="3"/>
                <c:pt idx="0">
                  <c:v>44.1</c:v>
                </c:pt>
                <c:pt idx="1">
                  <c:v>67.239999999999995</c:v>
                </c:pt>
                <c:pt idx="2">
                  <c:v>51.99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'TSI Table'!$A$6</c:f>
              <c:strCache>
                <c:ptCount val="1"/>
                <c:pt idx="0">
                  <c:v>Norton Slough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'TSI Table'!$B$4:$D$4</c:f>
              <c:strCache>
                <c:ptCount val="3"/>
                <c:pt idx="0">
                  <c:v>TSI Chlorophyll</c:v>
                </c:pt>
                <c:pt idx="1">
                  <c:v>TSI Phosphorus</c:v>
                </c:pt>
                <c:pt idx="2">
                  <c:v>TSI Secchi</c:v>
                </c:pt>
              </c:strCache>
            </c:strRef>
          </c:cat>
          <c:val>
            <c:numRef>
              <c:f>'TSI Table'!$B$6:$D$6</c:f>
              <c:numCache>
                <c:formatCode>0</c:formatCode>
                <c:ptCount val="3"/>
                <c:pt idx="0">
                  <c:v>55</c:v>
                </c:pt>
                <c:pt idx="1">
                  <c:v>58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581696"/>
        <c:axId val="93583232"/>
      </c:lineChart>
      <c:catAx>
        <c:axId val="9358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83232"/>
        <c:crosses val="autoZero"/>
        <c:auto val="1"/>
        <c:lblAlgn val="ctr"/>
        <c:lblOffset val="100"/>
        <c:noMultiLvlLbl val="0"/>
      </c:catAx>
      <c:valAx>
        <c:axId val="93583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58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26</xdr:row>
      <xdr:rowOff>66675</xdr:rowOff>
    </xdr:from>
    <xdr:to>
      <xdr:col>6</xdr:col>
      <xdr:colOff>323850</xdr:colOff>
      <xdr:row>45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276224</xdr:colOff>
      <xdr:row>15</xdr:row>
      <xdr:rowOff>90487</xdr:rowOff>
    </xdr:from>
    <xdr:to>
      <xdr:col>15</xdr:col>
      <xdr:colOff>590549</xdr:colOff>
      <xdr:row>34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466726</xdr:colOff>
      <xdr:row>6</xdr:row>
      <xdr:rowOff>104775</xdr:rowOff>
    </xdr:from>
    <xdr:to>
      <xdr:col>5</xdr:col>
      <xdr:colOff>381001</xdr:colOff>
      <xdr:row>25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topLeftCell="Q34" workbookViewId="0">
      <selection activeCell="Y52" sqref="Y52"/>
    </sheetView>
  </sheetViews>
  <sheetFormatPr defaultRowHeight="15" x14ac:dyDescent="0.25"/>
  <cols>
    <col min="1" max="1" width="12.5703125" customWidth="1"/>
    <col min="2" max="2" width="10.85546875" customWidth="1"/>
    <col min="3" max="3" width="11.140625" customWidth="1"/>
    <col min="4" max="5" width="10.42578125" customWidth="1"/>
    <col min="6" max="6" width="10.5703125" customWidth="1"/>
    <col min="7" max="7" width="11" customWidth="1"/>
    <col min="8" max="8" width="10.42578125" customWidth="1"/>
    <col min="10" max="10" width="0.5703125" customWidth="1"/>
    <col min="11" max="11" width="23.85546875" customWidth="1"/>
    <col min="12" max="12" width="10.42578125" customWidth="1"/>
    <col min="13" max="13" width="10.5703125" customWidth="1"/>
    <col min="14" max="14" width="11.140625" customWidth="1"/>
    <col min="15" max="15" width="11" customWidth="1"/>
    <col min="16" max="16" width="10.42578125" customWidth="1"/>
    <col min="17" max="17" width="11.140625" customWidth="1"/>
    <col min="18" max="18" width="10.42578125" customWidth="1"/>
    <col min="19" max="19" width="6" customWidth="1"/>
    <col min="20" max="20" width="9.140625" hidden="1" customWidth="1"/>
    <col min="21" max="21" width="20.140625" customWidth="1"/>
    <col min="22" max="22" width="11.28515625" customWidth="1"/>
    <col min="23" max="23" width="11.42578125" customWidth="1"/>
    <col min="24" max="24" width="10.85546875" customWidth="1"/>
    <col min="25" max="25" width="11.5703125" customWidth="1"/>
    <col min="26" max="26" width="10.42578125" customWidth="1"/>
    <col min="27" max="27" width="10.7109375" customWidth="1"/>
    <col min="28" max="28" width="10.42578125" customWidth="1"/>
    <col min="29" max="29" width="10.7109375" bestFit="1" customWidth="1"/>
    <col min="31" max="31" width="9.140625" customWidth="1"/>
    <col min="32" max="32" width="11.28515625" customWidth="1"/>
    <col min="33" max="33" width="11.42578125" customWidth="1"/>
    <col min="34" max="34" width="10.42578125" customWidth="1"/>
    <col min="35" max="35" width="10.7109375" customWidth="1"/>
    <col min="36" max="36" width="11" customWidth="1"/>
    <col min="37" max="37" width="11.85546875" customWidth="1"/>
    <col min="38" max="38" width="11.140625" customWidth="1"/>
  </cols>
  <sheetData>
    <row r="1" spans="1:38" x14ac:dyDescent="0.25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1" t="s">
        <v>49</v>
      </c>
      <c r="V1" s="11"/>
      <c r="X1" s="8"/>
      <c r="Y1" s="8"/>
      <c r="Z1" s="8"/>
      <c r="AA1" s="6" t="s">
        <v>31</v>
      </c>
      <c r="AB1" s="7" t="s">
        <v>32</v>
      </c>
      <c r="AE1" s="11" t="s">
        <v>49</v>
      </c>
      <c r="AF1" s="11"/>
      <c r="AH1" s="8"/>
      <c r="AI1" s="8"/>
      <c r="AJ1" s="8"/>
      <c r="AK1" s="6" t="s">
        <v>31</v>
      </c>
      <c r="AL1" s="7" t="s">
        <v>32</v>
      </c>
    </row>
    <row r="2" spans="1:38" x14ac:dyDescent="0.2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X2" s="3" t="s">
        <v>34</v>
      </c>
      <c r="AH2" s="3" t="s">
        <v>34</v>
      </c>
    </row>
    <row r="3" spans="1:38" x14ac:dyDescent="0.25">
      <c r="A3" t="s">
        <v>0</v>
      </c>
      <c r="U3" s="10" t="s">
        <v>43</v>
      </c>
      <c r="V3" s="8"/>
      <c r="AE3" s="10" t="s">
        <v>42</v>
      </c>
      <c r="AF3" s="8"/>
    </row>
    <row r="4" spans="1:38" x14ac:dyDescent="0.25">
      <c r="A4" t="s">
        <v>5</v>
      </c>
      <c r="V4" s="4">
        <v>42165</v>
      </c>
      <c r="W4" s="5">
        <v>42194</v>
      </c>
      <c r="X4" s="4">
        <v>42214</v>
      </c>
      <c r="Y4" s="5">
        <v>42226</v>
      </c>
      <c r="Z4" s="5">
        <v>42256</v>
      </c>
      <c r="AA4" s="4">
        <v>42256</v>
      </c>
      <c r="AF4" s="4">
        <v>42165</v>
      </c>
      <c r="AG4" s="5">
        <v>42194</v>
      </c>
      <c r="AH4" s="4">
        <v>42214</v>
      </c>
      <c r="AI4" s="5">
        <v>42226</v>
      </c>
      <c r="AJ4" s="5">
        <v>42256</v>
      </c>
      <c r="AK4" s="4">
        <v>42256</v>
      </c>
    </row>
    <row r="5" spans="1:38" x14ac:dyDescent="0.25">
      <c r="A5" t="s">
        <v>18</v>
      </c>
      <c r="U5">
        <v>0</v>
      </c>
      <c r="W5">
        <v>19.7</v>
      </c>
      <c r="Y5">
        <v>22.1</v>
      </c>
      <c r="Z5">
        <v>23</v>
      </c>
      <c r="AE5">
        <v>0</v>
      </c>
      <c r="AG5">
        <v>7.6</v>
      </c>
      <c r="AI5">
        <v>6.5</v>
      </c>
      <c r="AJ5">
        <v>6.7</v>
      </c>
    </row>
    <row r="6" spans="1:38" x14ac:dyDescent="0.25">
      <c r="U6">
        <v>0.5</v>
      </c>
      <c r="W6">
        <v>18.399999999999999</v>
      </c>
      <c r="Y6">
        <v>17.7</v>
      </c>
      <c r="Z6">
        <v>21.5</v>
      </c>
      <c r="AB6" s="18"/>
      <c r="AE6">
        <v>0.5</v>
      </c>
      <c r="AG6">
        <v>6</v>
      </c>
      <c r="AI6">
        <v>6.4</v>
      </c>
      <c r="AJ6">
        <v>3.1</v>
      </c>
      <c r="AL6" s="18"/>
    </row>
    <row r="7" spans="1:38" x14ac:dyDescent="0.25">
      <c r="A7" s="8"/>
      <c r="B7" s="8"/>
      <c r="U7">
        <v>1</v>
      </c>
      <c r="W7">
        <v>14.7</v>
      </c>
      <c r="Y7">
        <v>14.4</v>
      </c>
      <c r="Z7">
        <v>14</v>
      </c>
      <c r="AE7">
        <v>1</v>
      </c>
      <c r="AG7">
        <v>7.7</v>
      </c>
      <c r="AI7">
        <v>5.3</v>
      </c>
      <c r="AJ7">
        <v>1.5</v>
      </c>
    </row>
    <row r="8" spans="1:38" x14ac:dyDescent="0.25">
      <c r="A8" s="6" t="s">
        <v>31</v>
      </c>
      <c r="B8" s="7" t="s">
        <v>32</v>
      </c>
      <c r="C8" t="s">
        <v>39</v>
      </c>
      <c r="K8" s="6" t="s">
        <v>31</v>
      </c>
      <c r="L8" s="7" t="s">
        <v>32</v>
      </c>
      <c r="M8" t="s">
        <v>39</v>
      </c>
      <c r="U8">
        <v>1.5</v>
      </c>
      <c r="W8">
        <v>13.1</v>
      </c>
      <c r="Y8">
        <v>13.4</v>
      </c>
      <c r="Z8">
        <v>13.3</v>
      </c>
      <c r="AE8">
        <v>1.5</v>
      </c>
      <c r="AG8">
        <v>10.3</v>
      </c>
      <c r="AI8">
        <v>4.5999999999999996</v>
      </c>
      <c r="AJ8">
        <v>0.3</v>
      </c>
    </row>
    <row r="9" spans="1:38" x14ac:dyDescent="0.25">
      <c r="A9" s="11" t="s">
        <v>50</v>
      </c>
      <c r="B9" s="11"/>
      <c r="C9" s="12"/>
      <c r="D9" s="12"/>
      <c r="K9" s="11" t="s">
        <v>50</v>
      </c>
      <c r="L9" s="11"/>
      <c r="M9" s="12"/>
      <c r="N9" s="12"/>
      <c r="U9">
        <v>2</v>
      </c>
      <c r="W9">
        <v>12.5</v>
      </c>
      <c r="AE9">
        <v>2</v>
      </c>
      <c r="AG9">
        <v>9.8000000000000007</v>
      </c>
      <c r="AI9" t="s">
        <v>51</v>
      </c>
    </row>
    <row r="10" spans="1:38" x14ac:dyDescent="0.25">
      <c r="A10" s="8"/>
      <c r="B10" s="8"/>
      <c r="E10" s="3" t="s">
        <v>33</v>
      </c>
      <c r="N10" s="3" t="s">
        <v>34</v>
      </c>
      <c r="P10" s="3"/>
      <c r="U10" s="10"/>
      <c r="V10" s="8"/>
      <c r="Y10" t="s">
        <v>51</v>
      </c>
      <c r="Z10" t="s">
        <v>51</v>
      </c>
      <c r="AE10" s="8"/>
      <c r="AF10" s="8"/>
      <c r="AG10" s="8" t="s">
        <v>54</v>
      </c>
      <c r="AH10" s="8"/>
      <c r="AI10" s="8"/>
      <c r="AJ10" s="8"/>
      <c r="AK10" s="8"/>
      <c r="AL10" s="8"/>
    </row>
    <row r="11" spans="1:38" x14ac:dyDescent="0.25">
      <c r="A11" s="10" t="s">
        <v>35</v>
      </c>
      <c r="B11" s="8"/>
      <c r="K11" s="3" t="s">
        <v>35</v>
      </c>
      <c r="L11" s="3"/>
      <c r="U11" s="10" t="s">
        <v>6</v>
      </c>
      <c r="V11" s="8"/>
      <c r="AE11" s="10"/>
      <c r="AF11" s="8"/>
    </row>
    <row r="12" spans="1:38" x14ac:dyDescent="0.25">
      <c r="B12" s="13"/>
      <c r="C12" s="5">
        <v>41836</v>
      </c>
      <c r="D12" s="4">
        <v>41850</v>
      </c>
      <c r="E12" s="4">
        <v>41876</v>
      </c>
      <c r="F12" s="5">
        <v>41885</v>
      </c>
      <c r="G12" s="5">
        <v>41893</v>
      </c>
      <c r="H12" s="9">
        <v>41912</v>
      </c>
      <c r="L12" s="4">
        <v>42165</v>
      </c>
      <c r="M12" s="5">
        <v>42194</v>
      </c>
      <c r="N12" s="4">
        <v>42214</v>
      </c>
      <c r="O12" s="5">
        <v>42226</v>
      </c>
      <c r="P12" s="5">
        <v>42256</v>
      </c>
      <c r="Q12" s="4">
        <v>42256</v>
      </c>
      <c r="V12" s="4">
        <v>42165</v>
      </c>
      <c r="W12" s="5">
        <v>42194</v>
      </c>
      <c r="X12" s="4">
        <v>42214</v>
      </c>
      <c r="Y12" s="5">
        <v>42226</v>
      </c>
      <c r="Z12" s="5">
        <v>42256</v>
      </c>
      <c r="AA12" s="4">
        <v>42256</v>
      </c>
      <c r="AE12" s="10" t="s">
        <v>46</v>
      </c>
      <c r="AF12" s="8"/>
    </row>
    <row r="13" spans="1:38" x14ac:dyDescent="0.25">
      <c r="A13" t="s">
        <v>7</v>
      </c>
      <c r="C13" s="14">
        <v>0.625</v>
      </c>
      <c r="D13" s="14"/>
      <c r="E13" s="14"/>
      <c r="F13" s="14">
        <v>0.53100000000000003</v>
      </c>
      <c r="G13" s="14">
        <v>1.1499999999999999</v>
      </c>
      <c r="H13" s="14"/>
      <c r="I13" s="14"/>
      <c r="J13" s="14"/>
      <c r="K13" s="14" t="s">
        <v>7</v>
      </c>
      <c r="L13" s="14"/>
      <c r="M13" s="14">
        <v>0.97</v>
      </c>
      <c r="N13" s="14"/>
      <c r="O13" s="14">
        <v>0.82</v>
      </c>
      <c r="P13" s="14">
        <v>0.72299999999999998</v>
      </c>
      <c r="Q13" s="14"/>
      <c r="U13">
        <v>0</v>
      </c>
      <c r="W13">
        <v>0.64</v>
      </c>
      <c r="Y13">
        <v>1.93</v>
      </c>
      <c r="Z13">
        <v>1.17</v>
      </c>
      <c r="AF13" s="4">
        <v>42165</v>
      </c>
      <c r="AG13" s="5">
        <v>42194</v>
      </c>
      <c r="AH13" s="4">
        <v>42214</v>
      </c>
      <c r="AI13" s="5">
        <v>42226</v>
      </c>
      <c r="AJ13" s="5">
        <v>42256</v>
      </c>
      <c r="AK13" s="4">
        <v>42256</v>
      </c>
    </row>
    <row r="14" spans="1:38" x14ac:dyDescent="0.25">
      <c r="A14" t="s">
        <v>6</v>
      </c>
      <c r="B14" s="14"/>
      <c r="C14" s="14">
        <v>4.71</v>
      </c>
      <c r="D14" s="14"/>
      <c r="E14" s="14">
        <v>1.96</v>
      </c>
      <c r="F14" s="14">
        <v>2.38</v>
      </c>
      <c r="G14" s="14">
        <v>2.9499999999999998E-2</v>
      </c>
      <c r="H14" s="14"/>
      <c r="I14" s="14"/>
      <c r="J14" s="14"/>
      <c r="K14" s="14" t="s">
        <v>6</v>
      </c>
      <c r="L14" s="14">
        <v>0.114</v>
      </c>
      <c r="M14" s="16">
        <v>0.625</v>
      </c>
      <c r="N14" s="14"/>
      <c r="O14" s="14">
        <v>3.84</v>
      </c>
      <c r="P14" s="14">
        <v>0.77700000000000002</v>
      </c>
      <c r="Q14" s="14"/>
      <c r="U14">
        <v>0.5</v>
      </c>
      <c r="W14">
        <v>2.02</v>
      </c>
      <c r="Y14">
        <v>2.62</v>
      </c>
      <c r="Z14">
        <v>0.85</v>
      </c>
      <c r="AB14" s="18"/>
      <c r="AE14">
        <v>0</v>
      </c>
      <c r="AG14">
        <v>405</v>
      </c>
      <c r="AI14">
        <v>437</v>
      </c>
      <c r="AJ14">
        <v>434</v>
      </c>
      <c r="AL14" s="18"/>
    </row>
    <row r="15" spans="1:38" x14ac:dyDescent="0.25">
      <c r="A15" t="s">
        <v>13</v>
      </c>
      <c r="B15" s="14"/>
      <c r="C15" s="14">
        <v>5.79</v>
      </c>
      <c r="D15" s="14"/>
      <c r="E15" s="14"/>
      <c r="F15" s="14">
        <v>2.88</v>
      </c>
      <c r="G15" s="14">
        <v>0.88800000000000001</v>
      </c>
      <c r="H15" s="14"/>
      <c r="I15" s="14"/>
      <c r="J15" s="14"/>
      <c r="K15" s="14" t="s">
        <v>13</v>
      </c>
      <c r="L15" s="14"/>
      <c r="M15" s="14">
        <v>1.22</v>
      </c>
      <c r="N15" s="14"/>
      <c r="O15" s="14">
        <v>4.76</v>
      </c>
      <c r="P15" s="14">
        <v>1.34</v>
      </c>
      <c r="Q15" s="14"/>
      <c r="U15">
        <v>1</v>
      </c>
      <c r="W15">
        <v>4.2</v>
      </c>
      <c r="Y15">
        <v>6.7</v>
      </c>
      <c r="Z15">
        <v>6.5</v>
      </c>
      <c r="AE15">
        <v>0.5</v>
      </c>
      <c r="AG15">
        <v>423</v>
      </c>
      <c r="AI15">
        <v>465</v>
      </c>
      <c r="AJ15">
        <v>443</v>
      </c>
    </row>
    <row r="16" spans="1:38" x14ac:dyDescent="0.25">
      <c r="A16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 t="s">
        <v>16</v>
      </c>
      <c r="L16" s="14">
        <v>2.8500000000000001E-2</v>
      </c>
      <c r="M16" s="16"/>
      <c r="N16" s="14"/>
      <c r="O16" s="14"/>
      <c r="P16" s="14"/>
      <c r="Q16" s="14"/>
      <c r="U16">
        <v>1.5</v>
      </c>
      <c r="W16">
        <v>3.79</v>
      </c>
      <c r="Y16">
        <v>7.6</v>
      </c>
      <c r="Z16">
        <v>6.11</v>
      </c>
      <c r="AE16">
        <v>1</v>
      </c>
      <c r="AG16">
        <v>465</v>
      </c>
      <c r="AI16">
        <v>483</v>
      </c>
      <c r="AJ16">
        <v>486</v>
      </c>
    </row>
    <row r="17" spans="1:38" x14ac:dyDescent="0.25">
      <c r="A17" t="s">
        <v>8</v>
      </c>
      <c r="B17" s="14"/>
      <c r="C17" s="17">
        <v>179</v>
      </c>
      <c r="D17" s="17"/>
      <c r="E17" s="17"/>
      <c r="F17" s="17">
        <v>179</v>
      </c>
      <c r="G17" s="17">
        <v>94.2</v>
      </c>
      <c r="H17" s="17"/>
      <c r="I17" s="14"/>
      <c r="J17" s="14"/>
      <c r="K17" s="14" t="s">
        <v>8</v>
      </c>
      <c r="L17" s="17"/>
      <c r="M17" s="17">
        <v>166</v>
      </c>
      <c r="N17" s="17"/>
      <c r="O17" s="17">
        <v>172</v>
      </c>
      <c r="P17" s="17">
        <v>170</v>
      </c>
      <c r="Q17" s="17"/>
      <c r="U17">
        <v>2</v>
      </c>
      <c r="W17">
        <v>7.3</v>
      </c>
      <c r="AE17">
        <v>1.5</v>
      </c>
      <c r="AG17">
        <v>469</v>
      </c>
      <c r="AI17">
        <v>493</v>
      </c>
      <c r="AJ17">
        <v>497</v>
      </c>
    </row>
    <row r="18" spans="1:38" x14ac:dyDescent="0.25">
      <c r="A18" t="s">
        <v>9</v>
      </c>
      <c r="B18" s="14"/>
      <c r="C18" s="17">
        <v>426</v>
      </c>
      <c r="D18" s="17"/>
      <c r="E18" s="17"/>
      <c r="F18" s="17">
        <v>400</v>
      </c>
      <c r="G18" s="17">
        <v>263</v>
      </c>
      <c r="H18" s="17"/>
      <c r="I18" s="14"/>
      <c r="J18" s="14"/>
      <c r="K18" s="14" t="s">
        <v>9</v>
      </c>
      <c r="L18" s="17"/>
      <c r="M18" s="17">
        <v>371</v>
      </c>
      <c r="N18" s="17"/>
      <c r="O18" s="17">
        <v>425</v>
      </c>
      <c r="P18" s="17">
        <v>400</v>
      </c>
      <c r="Q18" s="17"/>
      <c r="Y18" t="s">
        <v>51</v>
      </c>
      <c r="Z18" t="s">
        <v>51</v>
      </c>
      <c r="AE18">
        <v>2</v>
      </c>
      <c r="AG18">
        <v>473</v>
      </c>
      <c r="AI18" t="s">
        <v>51</v>
      </c>
      <c r="AL18" s="8"/>
    </row>
    <row r="19" spans="1:38" x14ac:dyDescent="0.25">
      <c r="A19" t="s">
        <v>10</v>
      </c>
      <c r="B19" s="14"/>
      <c r="C19" s="15">
        <v>8.1999999999999993</v>
      </c>
      <c r="D19" s="15"/>
      <c r="E19" s="15"/>
      <c r="F19" s="15">
        <v>8.1</v>
      </c>
      <c r="G19" s="15">
        <v>7.18</v>
      </c>
      <c r="H19" s="15"/>
      <c r="I19" s="14"/>
      <c r="J19" s="14"/>
      <c r="K19" s="14" t="s">
        <v>10</v>
      </c>
      <c r="L19" s="14"/>
      <c r="M19" s="15">
        <v>7.86</v>
      </c>
      <c r="N19" s="15"/>
      <c r="O19" s="15">
        <v>7.85</v>
      </c>
      <c r="P19" s="15">
        <v>7.98</v>
      </c>
      <c r="Q19" s="14"/>
      <c r="U19" s="10" t="s">
        <v>27</v>
      </c>
      <c r="V19" s="8"/>
    </row>
    <row r="20" spans="1:38" x14ac:dyDescent="0.25">
      <c r="A20" t="s">
        <v>12</v>
      </c>
      <c r="B20" s="14"/>
      <c r="C20" s="15">
        <v>7.19</v>
      </c>
      <c r="D20" s="15"/>
      <c r="E20" s="15"/>
      <c r="F20" s="15">
        <v>7.08</v>
      </c>
      <c r="G20" s="15"/>
      <c r="H20" s="15"/>
      <c r="I20" s="14"/>
      <c r="J20" s="14"/>
      <c r="K20" s="14" t="s">
        <v>12</v>
      </c>
      <c r="L20" s="15"/>
      <c r="M20" s="15">
        <v>11.4</v>
      </c>
      <c r="N20" s="15"/>
      <c r="O20" s="15">
        <v>46.8</v>
      </c>
      <c r="P20" s="15">
        <v>15.9</v>
      </c>
      <c r="Q20" s="15"/>
      <c r="V20" s="4">
        <v>42165</v>
      </c>
      <c r="W20" s="5">
        <v>42194</v>
      </c>
      <c r="X20" s="4">
        <v>42214</v>
      </c>
      <c r="Y20" s="5">
        <v>42226</v>
      </c>
      <c r="Z20" s="5">
        <v>42256</v>
      </c>
      <c r="AA20" s="4">
        <v>42256</v>
      </c>
      <c r="AF20" s="13"/>
      <c r="AG20" s="13"/>
      <c r="AH20" s="13"/>
      <c r="AI20" s="13"/>
      <c r="AJ20" s="13"/>
      <c r="AK20" s="13"/>
    </row>
    <row r="21" spans="1:38" x14ac:dyDescent="0.25">
      <c r="A21" t="s">
        <v>11</v>
      </c>
      <c r="B21" s="14"/>
      <c r="C21" s="14">
        <v>3.7199999999999997E-2</v>
      </c>
      <c r="D21" s="14">
        <v>2.64E-2</v>
      </c>
      <c r="E21" s="14">
        <v>2.9399999999999999E-2</v>
      </c>
      <c r="F21" s="14">
        <v>2.7900000000000001E-2</v>
      </c>
      <c r="G21" s="14">
        <v>8.5300000000000001E-2</v>
      </c>
      <c r="H21" s="14">
        <v>8.2900000000000001E-2</v>
      </c>
      <c r="I21" s="14"/>
      <c r="J21" s="14"/>
      <c r="K21" s="14" t="s">
        <v>11</v>
      </c>
      <c r="L21" s="14">
        <v>4.3900000000000002E-2</v>
      </c>
      <c r="M21" s="14">
        <v>3.8199999999999998E-2</v>
      </c>
      <c r="N21" s="14"/>
      <c r="O21" s="14">
        <v>0.06</v>
      </c>
      <c r="P21" s="14">
        <v>3.6900000000000002E-2</v>
      </c>
      <c r="Q21" s="14"/>
      <c r="U21">
        <v>0</v>
      </c>
      <c r="W21">
        <v>7.8</v>
      </c>
      <c r="Y21" s="15">
        <v>8</v>
      </c>
      <c r="Z21" s="15">
        <v>7.8</v>
      </c>
      <c r="AA21" s="15"/>
    </row>
    <row r="22" spans="1:38" x14ac:dyDescent="0.25">
      <c r="A22" t="s">
        <v>40</v>
      </c>
      <c r="B22" s="14"/>
      <c r="C22" s="15">
        <f>(C21*1000)</f>
        <v>37.199999999999996</v>
      </c>
      <c r="D22" s="15">
        <f t="shared" ref="D22:H22" si="0">(D21*1000)</f>
        <v>26.4</v>
      </c>
      <c r="E22" s="15">
        <f t="shared" si="0"/>
        <v>29.4</v>
      </c>
      <c r="F22" s="15">
        <f t="shared" si="0"/>
        <v>27.900000000000002</v>
      </c>
      <c r="G22" s="15">
        <f t="shared" si="0"/>
        <v>85.3</v>
      </c>
      <c r="H22" s="15">
        <f t="shared" si="0"/>
        <v>82.9</v>
      </c>
      <c r="I22" s="14"/>
      <c r="J22" s="14"/>
      <c r="K22" s="14" t="s">
        <v>40</v>
      </c>
      <c r="L22" s="15">
        <f>(L21*1000)</f>
        <v>43.9</v>
      </c>
      <c r="M22" s="15">
        <f t="shared" ref="M22:P22" si="1">(M21*1000)</f>
        <v>38.199999999999996</v>
      </c>
      <c r="N22" s="15"/>
      <c r="O22" s="15">
        <f t="shared" si="1"/>
        <v>60</v>
      </c>
      <c r="P22" s="15">
        <f t="shared" si="1"/>
        <v>36.900000000000006</v>
      </c>
      <c r="Q22" s="15"/>
      <c r="U22">
        <v>0.5</v>
      </c>
      <c r="W22">
        <v>7.6</v>
      </c>
      <c r="Y22" s="15">
        <v>8</v>
      </c>
      <c r="Z22" s="15">
        <v>7.69</v>
      </c>
      <c r="AA22" s="15"/>
      <c r="AB22" s="18"/>
      <c r="AL22" s="18"/>
    </row>
    <row r="23" spans="1:38" x14ac:dyDescent="0.25">
      <c r="A23" t="s">
        <v>38</v>
      </c>
      <c r="B23" s="14"/>
      <c r="C23" s="14">
        <v>1.2</v>
      </c>
      <c r="D23" s="14"/>
      <c r="E23" s="14"/>
      <c r="F23" s="14">
        <v>1.7</v>
      </c>
      <c r="G23" s="14">
        <v>1.54</v>
      </c>
      <c r="H23" s="14"/>
      <c r="I23" s="14"/>
      <c r="J23" s="14"/>
      <c r="K23" s="14" t="s">
        <v>38</v>
      </c>
      <c r="L23" s="14"/>
      <c r="M23" s="14">
        <v>1</v>
      </c>
      <c r="N23" s="14"/>
      <c r="O23" s="14"/>
      <c r="P23" s="14">
        <v>0.48</v>
      </c>
      <c r="Q23" s="14"/>
      <c r="U23">
        <v>1</v>
      </c>
      <c r="W23">
        <v>7.9</v>
      </c>
      <c r="Y23" s="15">
        <v>7.67</v>
      </c>
      <c r="Z23" s="15">
        <v>7.7</v>
      </c>
      <c r="AA23" s="15"/>
    </row>
    <row r="24" spans="1:38" x14ac:dyDescent="0.25">
      <c r="A24" t="s">
        <v>45</v>
      </c>
      <c r="B24" s="14"/>
      <c r="C24" s="15">
        <v>6.8</v>
      </c>
      <c r="D24" s="15"/>
      <c r="E24" s="15"/>
      <c r="F24" s="15">
        <v>6.56</v>
      </c>
      <c r="G24" s="15">
        <v>5.57</v>
      </c>
      <c r="H24" s="15"/>
      <c r="I24" s="15"/>
      <c r="J24" s="15"/>
      <c r="K24" s="15" t="s">
        <v>45</v>
      </c>
      <c r="L24" s="15"/>
      <c r="M24" s="15">
        <v>7.5</v>
      </c>
      <c r="N24" s="15"/>
      <c r="O24" s="15">
        <v>6.6</v>
      </c>
      <c r="P24" s="15">
        <v>5.7</v>
      </c>
      <c r="Q24" s="15"/>
      <c r="U24">
        <v>1.5</v>
      </c>
      <c r="W24">
        <v>8.4</v>
      </c>
      <c r="Y24" s="15">
        <v>7.81</v>
      </c>
      <c r="Z24" s="15">
        <v>7.6</v>
      </c>
      <c r="AA24" s="15"/>
    </row>
    <row r="25" spans="1:38" x14ac:dyDescent="0.25">
      <c r="U25">
        <v>2</v>
      </c>
      <c r="W25">
        <v>8.5</v>
      </c>
      <c r="Z25" s="15"/>
      <c r="AA25" s="15"/>
    </row>
    <row r="27" spans="1:38" x14ac:dyDescent="0.25">
      <c r="AE27" t="s">
        <v>52</v>
      </c>
    </row>
    <row r="28" spans="1:38" x14ac:dyDescent="0.25">
      <c r="U28" t="s">
        <v>52</v>
      </c>
      <c r="AE28" t="s">
        <v>53</v>
      </c>
    </row>
    <row r="29" spans="1:38" x14ac:dyDescent="0.25">
      <c r="U29" t="s">
        <v>53</v>
      </c>
    </row>
    <row r="34" spans="1:38" x14ac:dyDescent="0.25">
      <c r="A34" s="11"/>
      <c r="B34" s="11"/>
      <c r="D34" s="8"/>
      <c r="E34" s="8"/>
      <c r="F34" s="8"/>
      <c r="G34" s="8"/>
      <c r="H34" s="8"/>
      <c r="K34" s="11"/>
      <c r="L34" s="11"/>
      <c r="N34" s="8"/>
      <c r="O34" s="8"/>
      <c r="P34" s="8"/>
      <c r="Q34" s="6"/>
      <c r="R34" s="7"/>
      <c r="U34" s="3" t="s">
        <v>59</v>
      </c>
      <c r="Y34" s="3" t="s">
        <v>64</v>
      </c>
      <c r="AB34" s="3"/>
      <c r="AC34" s="3" t="s">
        <v>65</v>
      </c>
    </row>
    <row r="35" spans="1:38" x14ac:dyDescent="0.25">
      <c r="A35" s="11" t="s">
        <v>49</v>
      </c>
      <c r="B35" s="11"/>
      <c r="D35" s="8"/>
      <c r="E35" s="8"/>
      <c r="F35" s="8"/>
      <c r="G35" s="6" t="s">
        <v>31</v>
      </c>
      <c r="H35" s="7" t="s">
        <v>32</v>
      </c>
      <c r="K35" s="11" t="s">
        <v>49</v>
      </c>
      <c r="L35" s="11"/>
      <c r="N35" s="8"/>
      <c r="O35" s="8"/>
      <c r="P35" s="8"/>
      <c r="Q35" s="6" t="s">
        <v>31</v>
      </c>
      <c r="R35" s="7" t="s">
        <v>32</v>
      </c>
      <c r="U35" s="11"/>
      <c r="V35" s="11"/>
      <c r="W35" s="8"/>
      <c r="X35" s="8"/>
      <c r="AB35" s="8"/>
      <c r="AE35" s="11"/>
      <c r="AF35" s="11"/>
      <c r="AG35" s="8"/>
      <c r="AH35" s="8"/>
      <c r="AI35" s="8"/>
      <c r="AJ35" s="8"/>
      <c r="AK35" s="8"/>
      <c r="AL35" s="8"/>
    </row>
    <row r="36" spans="1:38" x14ac:dyDescent="0.25">
      <c r="A36" s="8"/>
      <c r="B36" s="8"/>
      <c r="E36" s="3" t="s">
        <v>33</v>
      </c>
      <c r="K36" s="8"/>
      <c r="L36" s="8"/>
      <c r="O36" s="3" t="s">
        <v>33</v>
      </c>
      <c r="U36" s="19" t="s">
        <v>2</v>
      </c>
      <c r="V36" s="8" t="s">
        <v>58</v>
      </c>
      <c r="W36" s="8" t="s">
        <v>60</v>
      </c>
      <c r="X36" s="10"/>
      <c r="Y36" t="s">
        <v>2</v>
      </c>
      <c r="Z36" t="s">
        <v>74</v>
      </c>
      <c r="AA36" t="s">
        <v>63</v>
      </c>
      <c r="AB36" s="8"/>
      <c r="AC36" s="8" t="s">
        <v>2</v>
      </c>
      <c r="AD36" s="8" t="s">
        <v>66</v>
      </c>
      <c r="AE36" s="8" t="s">
        <v>76</v>
      </c>
      <c r="AF36" s="8" t="s">
        <v>63</v>
      </c>
      <c r="AG36" s="8"/>
      <c r="AH36" s="10"/>
      <c r="AI36" s="8"/>
      <c r="AJ36" s="8"/>
      <c r="AK36" s="8"/>
      <c r="AL36" s="8"/>
    </row>
    <row r="37" spans="1:38" x14ac:dyDescent="0.25">
      <c r="A37" s="10" t="s">
        <v>43</v>
      </c>
      <c r="B37" s="8"/>
      <c r="K37" s="10" t="s">
        <v>42</v>
      </c>
      <c r="L37" s="8"/>
      <c r="U37" s="20">
        <v>41836</v>
      </c>
      <c r="V37" s="22">
        <v>7.2</v>
      </c>
      <c r="W37" s="16">
        <f>(9.81)*LN((V37)) + 30.6</f>
        <v>49.96573486527592</v>
      </c>
      <c r="X37" s="10"/>
      <c r="Y37" s="1">
        <v>41836</v>
      </c>
      <c r="Z37" s="14">
        <v>2.0699999999999998</v>
      </c>
      <c r="AA37" s="14">
        <f>60-((14.41)*LN((Z37)))</f>
        <v>49.51602456913443</v>
      </c>
      <c r="AB37" s="8"/>
      <c r="AC37" s="1">
        <v>41836</v>
      </c>
      <c r="AD37">
        <v>37.200000000000003</v>
      </c>
      <c r="AE37" s="8">
        <f>AD37/1000</f>
        <v>3.7200000000000004E-2</v>
      </c>
      <c r="AF37" s="16">
        <f>((14.42)*LN(AD37)+(4.15))</f>
        <v>56.297172337644639</v>
      </c>
      <c r="AG37" s="8"/>
      <c r="AH37" s="8"/>
      <c r="AI37" s="8"/>
      <c r="AJ37" s="8"/>
      <c r="AK37" s="8"/>
      <c r="AL37" s="8"/>
    </row>
    <row r="38" spans="1:38" x14ac:dyDescent="0.25">
      <c r="B38" s="4">
        <v>41830</v>
      </c>
      <c r="C38" s="5">
        <v>41836</v>
      </c>
      <c r="D38" s="4">
        <v>41850</v>
      </c>
      <c r="E38" s="4">
        <v>41876</v>
      </c>
      <c r="F38" s="5">
        <v>41885</v>
      </c>
      <c r="G38" s="5">
        <v>41893</v>
      </c>
      <c r="H38" s="9">
        <v>41912</v>
      </c>
      <c r="L38" s="4">
        <v>41830</v>
      </c>
      <c r="M38" s="5">
        <v>41836</v>
      </c>
      <c r="N38" s="4">
        <v>41850</v>
      </c>
      <c r="O38" s="4">
        <v>41876</v>
      </c>
      <c r="P38" s="5">
        <v>41885</v>
      </c>
      <c r="Q38" s="5">
        <v>41893</v>
      </c>
      <c r="R38" s="9">
        <v>41912</v>
      </c>
      <c r="U38" s="21">
        <v>41885</v>
      </c>
      <c r="V38" s="22">
        <v>7.1</v>
      </c>
      <c r="W38" s="16">
        <f t="shared" ref="W38:W41" si="2">(9.81)*LN((V38)) + 30.6</f>
        <v>49.828529831503715</v>
      </c>
      <c r="X38" s="8"/>
      <c r="Y38" s="1">
        <v>41885</v>
      </c>
      <c r="Z38" s="14">
        <v>2.0099999999999998</v>
      </c>
      <c r="AA38" s="14">
        <f t="shared" ref="AA38:AA42" si="3">60-((14.41)*LN((Z38)))</f>
        <v>49.939878654957113</v>
      </c>
      <c r="AB38" s="8"/>
      <c r="AC38" s="1">
        <v>41850</v>
      </c>
      <c r="AD38">
        <v>26.4</v>
      </c>
      <c r="AE38" s="8">
        <f t="shared" ref="AE38:AE46" si="4">AD38/1000</f>
        <v>2.64E-2</v>
      </c>
      <c r="AF38" s="16">
        <f t="shared" ref="AF38:AF46" si="5">((14.42)*LN(AD38)+(4.15))</f>
        <v>51.351909026395738</v>
      </c>
      <c r="AG38" s="8"/>
      <c r="AH38" s="8"/>
      <c r="AI38" s="8"/>
      <c r="AJ38" s="8"/>
      <c r="AK38" s="8"/>
      <c r="AL38" s="8"/>
    </row>
    <row r="39" spans="1:38" x14ac:dyDescent="0.25">
      <c r="A39">
        <v>0</v>
      </c>
      <c r="B39" s="15">
        <v>22</v>
      </c>
      <c r="C39" s="15">
        <v>17.7</v>
      </c>
      <c r="D39" s="15">
        <v>19.8</v>
      </c>
      <c r="E39" s="15">
        <v>22.7</v>
      </c>
      <c r="F39" s="15">
        <v>22</v>
      </c>
      <c r="G39" s="15">
        <v>17.2</v>
      </c>
      <c r="H39" s="15"/>
      <c r="K39">
        <v>0</v>
      </c>
      <c r="L39" s="15">
        <v>8.4</v>
      </c>
      <c r="M39" s="15">
        <v>9.6</v>
      </c>
      <c r="N39" s="15">
        <v>8.6</v>
      </c>
      <c r="O39" s="15">
        <v>6.3</v>
      </c>
      <c r="P39" s="15">
        <v>8.1999999999999993</v>
      </c>
      <c r="Q39" s="15">
        <v>1.1000000000000001</v>
      </c>
      <c r="R39" s="15"/>
      <c r="U39" s="21">
        <v>42194</v>
      </c>
      <c r="V39" s="22">
        <v>11.4</v>
      </c>
      <c r="W39" s="16">
        <f t="shared" si="2"/>
        <v>54.473747016478413</v>
      </c>
      <c r="X39" s="13"/>
      <c r="Y39" s="1">
        <v>41893</v>
      </c>
      <c r="Z39" s="14">
        <v>1.7</v>
      </c>
      <c r="AA39" s="14">
        <f t="shared" si="3"/>
        <v>52.353646902194129</v>
      </c>
      <c r="AB39" s="8"/>
      <c r="AC39" s="1">
        <v>41876</v>
      </c>
      <c r="AD39">
        <v>29.4</v>
      </c>
      <c r="AE39" s="8">
        <f t="shared" si="4"/>
        <v>2.9399999999999999E-2</v>
      </c>
      <c r="AF39" s="16">
        <f t="shared" si="5"/>
        <v>52.903943204049646</v>
      </c>
      <c r="AG39" s="13"/>
      <c r="AH39" s="13"/>
      <c r="AI39" s="13"/>
      <c r="AJ39" s="13"/>
      <c r="AK39" s="13"/>
      <c r="AL39" s="8"/>
    </row>
    <row r="40" spans="1:38" x14ac:dyDescent="0.25">
      <c r="A40">
        <v>0.5</v>
      </c>
      <c r="B40" s="15">
        <v>21</v>
      </c>
      <c r="C40" s="15">
        <v>14.3</v>
      </c>
      <c r="D40" s="15">
        <v>19.3</v>
      </c>
      <c r="E40" s="15">
        <v>22.3</v>
      </c>
      <c r="F40" s="15">
        <v>21</v>
      </c>
      <c r="G40" s="15">
        <v>17.2</v>
      </c>
      <c r="H40" s="15">
        <v>15.4</v>
      </c>
      <c r="K40">
        <v>0.5</v>
      </c>
      <c r="L40" s="15">
        <v>8.1999999999999993</v>
      </c>
      <c r="M40" s="15">
        <v>9</v>
      </c>
      <c r="N40" s="15">
        <v>9.1</v>
      </c>
      <c r="O40" s="15">
        <v>6</v>
      </c>
      <c r="P40" s="15">
        <v>8.6</v>
      </c>
      <c r="Q40" s="15">
        <v>0.9</v>
      </c>
      <c r="R40" s="15">
        <v>8.6</v>
      </c>
      <c r="U40" s="20">
        <v>42226</v>
      </c>
      <c r="V40" s="22">
        <v>46.8</v>
      </c>
      <c r="W40" s="16">
        <f t="shared" si="2"/>
        <v>68.328114220680533</v>
      </c>
      <c r="X40" s="13"/>
      <c r="Y40" s="1">
        <v>42194</v>
      </c>
      <c r="Z40" s="14">
        <v>2.2799999999999998</v>
      </c>
      <c r="AA40" s="14">
        <f t="shared" si="3"/>
        <v>48.123631866854907</v>
      </c>
      <c r="AB40" s="8"/>
      <c r="AC40" s="1">
        <v>41885</v>
      </c>
      <c r="AD40">
        <v>27.9</v>
      </c>
      <c r="AE40" s="8">
        <f t="shared" si="4"/>
        <v>2.7899999999999998E-2</v>
      </c>
      <c r="AF40" s="16">
        <f t="shared" si="5"/>
        <v>52.148796852889951</v>
      </c>
      <c r="AG40" s="13"/>
      <c r="AH40" s="13"/>
      <c r="AI40" s="13"/>
      <c r="AJ40" s="13"/>
      <c r="AK40" s="13"/>
      <c r="AL40" s="18"/>
    </row>
    <row r="41" spans="1:38" x14ac:dyDescent="0.25">
      <c r="A41">
        <v>1</v>
      </c>
      <c r="B41" s="15">
        <v>17.100000000000001</v>
      </c>
      <c r="C41" s="15">
        <v>13.5</v>
      </c>
      <c r="D41" s="15">
        <v>16.2</v>
      </c>
      <c r="E41" s="15">
        <v>17</v>
      </c>
      <c r="F41" s="15">
        <v>17</v>
      </c>
      <c r="G41" s="15">
        <v>16.100000000000001</v>
      </c>
      <c r="H41" s="15"/>
      <c r="K41">
        <v>1</v>
      </c>
      <c r="L41" s="15">
        <v>10</v>
      </c>
      <c r="M41" s="15">
        <v>11.7</v>
      </c>
      <c r="N41" s="15">
        <v>11.6</v>
      </c>
      <c r="O41" s="15">
        <v>4.9000000000000004</v>
      </c>
      <c r="P41" s="15">
        <v>8.6999999999999993</v>
      </c>
      <c r="Q41" s="15">
        <v>0.4</v>
      </c>
      <c r="R41" s="15"/>
      <c r="U41" s="20">
        <v>42256</v>
      </c>
      <c r="V41" s="22">
        <v>15.9</v>
      </c>
      <c r="W41" s="16">
        <f t="shared" si="2"/>
        <v>57.737590461508887</v>
      </c>
      <c r="X41" s="8"/>
      <c r="Y41" s="1">
        <v>42226</v>
      </c>
      <c r="Z41" s="14">
        <v>2.0099999999999998</v>
      </c>
      <c r="AA41" s="14">
        <f t="shared" si="3"/>
        <v>49.939878654957113</v>
      </c>
      <c r="AB41" s="8"/>
      <c r="AC41" s="1">
        <v>41893</v>
      </c>
      <c r="AD41">
        <v>85.3</v>
      </c>
      <c r="AE41" s="8">
        <f t="shared" si="4"/>
        <v>8.5300000000000001E-2</v>
      </c>
      <c r="AF41" s="16">
        <f t="shared" si="5"/>
        <v>68.263835633855876</v>
      </c>
      <c r="AG41" s="8"/>
      <c r="AH41" s="8"/>
      <c r="AI41" s="8"/>
      <c r="AJ41" s="8"/>
      <c r="AK41" s="8"/>
      <c r="AL41" s="8"/>
    </row>
    <row r="42" spans="1:38" x14ac:dyDescent="0.25">
      <c r="A42">
        <v>1.5</v>
      </c>
      <c r="B42" s="15">
        <v>14.4</v>
      </c>
      <c r="C42" s="15">
        <v>12.5</v>
      </c>
      <c r="D42" s="15">
        <v>14.7</v>
      </c>
      <c r="E42" s="15">
        <v>14.1</v>
      </c>
      <c r="F42" s="15">
        <v>13.1</v>
      </c>
      <c r="G42" s="15">
        <v>13.3</v>
      </c>
      <c r="H42" s="15"/>
      <c r="K42">
        <v>1.5</v>
      </c>
      <c r="L42" s="15">
        <v>10.5</v>
      </c>
      <c r="M42" s="15">
        <v>13.2</v>
      </c>
      <c r="N42" s="15">
        <v>12.6</v>
      </c>
      <c r="O42" s="15">
        <v>7.2</v>
      </c>
      <c r="P42" s="15">
        <v>8.9</v>
      </c>
      <c r="Q42" s="15">
        <v>0.4</v>
      </c>
      <c r="R42" s="15"/>
      <c r="U42" s="20"/>
      <c r="V42" s="8"/>
      <c r="W42" s="8"/>
      <c r="X42" s="8"/>
      <c r="Y42" s="1">
        <v>42256</v>
      </c>
      <c r="Z42" s="14">
        <v>1.73</v>
      </c>
      <c r="AA42" s="14">
        <f t="shared" si="3"/>
        <v>52.101570503375399</v>
      </c>
      <c r="AB42" s="8"/>
      <c r="AC42" s="1">
        <v>41912</v>
      </c>
      <c r="AD42">
        <v>82.9</v>
      </c>
      <c r="AE42" s="8">
        <f t="shared" si="4"/>
        <v>8.2900000000000001E-2</v>
      </c>
      <c r="AF42" s="16">
        <f t="shared" si="5"/>
        <v>67.852297596076809</v>
      </c>
      <c r="AG42" s="8"/>
      <c r="AH42" s="8"/>
      <c r="AI42" s="8"/>
      <c r="AJ42" s="8"/>
      <c r="AK42" s="8"/>
      <c r="AL42" s="8"/>
    </row>
    <row r="43" spans="1:38" x14ac:dyDescent="0.25">
      <c r="A43">
        <v>2</v>
      </c>
      <c r="B43" s="15">
        <v>13.5</v>
      </c>
      <c r="C43" s="15">
        <v>12</v>
      </c>
      <c r="D43" s="15">
        <v>12.6</v>
      </c>
      <c r="E43" s="15">
        <v>12.4</v>
      </c>
      <c r="F43" s="15">
        <v>12.5</v>
      </c>
      <c r="G43" s="15">
        <v>13.1</v>
      </c>
      <c r="H43" s="15"/>
      <c r="K43">
        <v>2</v>
      </c>
      <c r="L43" s="15">
        <v>9.5</v>
      </c>
      <c r="M43" s="15">
        <v>11.1</v>
      </c>
      <c r="N43" s="15">
        <v>12.2</v>
      </c>
      <c r="O43" s="15">
        <v>6.3</v>
      </c>
      <c r="P43" s="15">
        <v>8.5</v>
      </c>
      <c r="Q43" s="15">
        <v>0.3</v>
      </c>
      <c r="R43" s="15"/>
      <c r="U43" s="8" t="s">
        <v>71</v>
      </c>
      <c r="V43" s="8"/>
      <c r="W43" s="16">
        <f>AVERAGE(W37:W38)</f>
        <v>49.897132348389817</v>
      </c>
      <c r="X43" s="8"/>
      <c r="Y43" s="1" t="s">
        <v>71</v>
      </c>
      <c r="AA43" s="14">
        <f>AVERAGE(AA37:AA39)</f>
        <v>50.603183375428557</v>
      </c>
      <c r="AB43" s="8"/>
      <c r="AC43" s="1">
        <v>42165</v>
      </c>
      <c r="AD43">
        <v>43.9</v>
      </c>
      <c r="AE43" s="8">
        <f t="shared" si="4"/>
        <v>4.3900000000000002E-2</v>
      </c>
      <c r="AF43" s="16">
        <f t="shared" si="5"/>
        <v>58.685204495569828</v>
      </c>
      <c r="AG43" s="8"/>
      <c r="AH43" s="8"/>
      <c r="AI43" s="8"/>
      <c r="AJ43" s="8"/>
      <c r="AK43" s="8"/>
      <c r="AL43" s="8"/>
    </row>
    <row r="44" spans="1:38" x14ac:dyDescent="0.25">
      <c r="B44" s="15"/>
      <c r="C44" s="15"/>
      <c r="D44" s="15"/>
      <c r="E44" s="15"/>
      <c r="F44" s="15"/>
      <c r="G44" s="15"/>
      <c r="H44" s="15"/>
      <c r="U44" s="8" t="s">
        <v>72</v>
      </c>
      <c r="V44" s="8"/>
      <c r="W44" s="16">
        <f>AVERAGE(W39:W41)</f>
        <v>60.179817232889285</v>
      </c>
      <c r="X44" s="8"/>
      <c r="Y44" s="8" t="s">
        <v>72</v>
      </c>
      <c r="Z44" s="8"/>
      <c r="AA44" s="16">
        <f>AVERAGE(AA40:AA42)</f>
        <v>50.055027008395804</v>
      </c>
      <c r="AB44" s="8"/>
      <c r="AC44" s="1">
        <v>42194</v>
      </c>
      <c r="AD44">
        <v>38.200000000000003</v>
      </c>
      <c r="AE44" s="8">
        <f t="shared" si="4"/>
        <v>3.8200000000000005E-2</v>
      </c>
      <c r="AF44" s="16">
        <f t="shared" si="5"/>
        <v>56.679688135132672</v>
      </c>
      <c r="AG44" s="8"/>
      <c r="AH44" s="8"/>
      <c r="AI44" s="8"/>
      <c r="AJ44" s="8"/>
      <c r="AK44" s="8"/>
      <c r="AL44" s="8"/>
    </row>
    <row r="45" spans="1:38" x14ac:dyDescent="0.25">
      <c r="A45" s="3" t="s">
        <v>6</v>
      </c>
      <c r="K45" s="3" t="s">
        <v>44</v>
      </c>
      <c r="U45" t="s">
        <v>73</v>
      </c>
      <c r="W45" s="14">
        <f>AVERAGE(W43:W44)</f>
        <v>55.038474790639555</v>
      </c>
      <c r="Y45" t="s">
        <v>73</v>
      </c>
      <c r="AA45" s="14">
        <f>AVERAGE(AA43:AA44)</f>
        <v>50.329105191912177</v>
      </c>
      <c r="AC45" s="1">
        <v>42226</v>
      </c>
      <c r="AD45">
        <v>60</v>
      </c>
      <c r="AE45" s="8">
        <f t="shared" si="4"/>
        <v>0.06</v>
      </c>
      <c r="AF45" s="16">
        <f t="shared" si="5"/>
        <v>63.190448587242685</v>
      </c>
    </row>
    <row r="46" spans="1:38" x14ac:dyDescent="0.25">
      <c r="B46" s="4">
        <v>41830</v>
      </c>
      <c r="C46" s="5">
        <v>41836</v>
      </c>
      <c r="D46" s="4">
        <v>41850</v>
      </c>
      <c r="E46" s="4">
        <v>41876</v>
      </c>
      <c r="F46" s="5">
        <v>41885</v>
      </c>
      <c r="G46" s="5">
        <v>41893</v>
      </c>
      <c r="H46" s="9">
        <v>41912</v>
      </c>
      <c r="L46" s="4">
        <v>41830</v>
      </c>
      <c r="M46" s="5">
        <v>41836</v>
      </c>
      <c r="N46" s="4">
        <v>41850</v>
      </c>
      <c r="O46" s="4">
        <v>41876</v>
      </c>
      <c r="P46" s="5">
        <v>41885</v>
      </c>
      <c r="Q46" s="5">
        <v>41893</v>
      </c>
      <c r="R46" s="9">
        <v>41912</v>
      </c>
      <c r="AC46" s="1">
        <v>42256</v>
      </c>
      <c r="AD46">
        <v>36.9</v>
      </c>
      <c r="AE46" s="8">
        <f t="shared" si="4"/>
        <v>3.6899999999999995E-2</v>
      </c>
      <c r="AF46" s="16">
        <f t="shared" si="5"/>
        <v>56.180410566090266</v>
      </c>
    </row>
    <row r="47" spans="1:38" x14ac:dyDescent="0.25">
      <c r="A47">
        <v>0</v>
      </c>
      <c r="B47" s="15">
        <v>1</v>
      </c>
      <c r="C47" s="15">
        <v>0.91</v>
      </c>
      <c r="D47" s="15">
        <v>1.9</v>
      </c>
      <c r="F47" s="15">
        <v>1.8</v>
      </c>
      <c r="G47" s="15">
        <v>1.2</v>
      </c>
      <c r="K47">
        <v>0</v>
      </c>
      <c r="M47">
        <v>94</v>
      </c>
      <c r="P47">
        <v>94</v>
      </c>
      <c r="Q47">
        <v>11</v>
      </c>
      <c r="AC47" s="1" t="s">
        <v>67</v>
      </c>
      <c r="AD47">
        <f>MEDIAN(AD37:AD46)</f>
        <v>37.700000000000003</v>
      </c>
    </row>
    <row r="48" spans="1:38" x14ac:dyDescent="0.25">
      <c r="A48">
        <v>0.5</v>
      </c>
      <c r="B48" s="15">
        <v>0.8</v>
      </c>
      <c r="C48" s="15">
        <v>3.75</v>
      </c>
      <c r="D48" s="15">
        <v>1.9</v>
      </c>
      <c r="F48" s="15">
        <v>1.44</v>
      </c>
      <c r="G48" s="15">
        <v>1.2</v>
      </c>
      <c r="H48" s="15">
        <v>3.2</v>
      </c>
      <c r="K48">
        <v>0.5</v>
      </c>
      <c r="M48">
        <v>90</v>
      </c>
      <c r="P48">
        <v>98</v>
      </c>
      <c r="Q48">
        <v>9</v>
      </c>
      <c r="AB48" s="24" t="s">
        <v>68</v>
      </c>
      <c r="AC48" s="23">
        <v>2014</v>
      </c>
      <c r="AD48">
        <f>MEDIAN(AD37:AD42)</f>
        <v>33.299999999999997</v>
      </c>
    </row>
    <row r="49" spans="1:32" x14ac:dyDescent="0.25">
      <c r="A49">
        <v>1</v>
      </c>
      <c r="B49" s="15">
        <v>2.6</v>
      </c>
      <c r="C49" s="15">
        <v>4.47</v>
      </c>
      <c r="D49" s="15">
        <v>2.9</v>
      </c>
      <c r="F49" s="15">
        <v>4.5</v>
      </c>
      <c r="G49" s="15">
        <v>1.5</v>
      </c>
      <c r="K49">
        <v>1</v>
      </c>
      <c r="M49">
        <v>113</v>
      </c>
      <c r="P49">
        <v>84</v>
      </c>
      <c r="Q49">
        <v>4</v>
      </c>
      <c r="AB49" s="24" t="s">
        <v>68</v>
      </c>
      <c r="AC49" s="23">
        <v>2015</v>
      </c>
      <c r="AD49">
        <f>MEDIAN(AD43:AD46)</f>
        <v>41.05</v>
      </c>
    </row>
    <row r="50" spans="1:32" x14ac:dyDescent="0.25">
      <c r="A50">
        <v>1.5</v>
      </c>
      <c r="B50" s="15">
        <v>3.2</v>
      </c>
      <c r="C50" s="15">
        <v>5.7</v>
      </c>
      <c r="D50" s="15">
        <v>2.9</v>
      </c>
      <c r="F50" s="15">
        <v>5.5</v>
      </c>
      <c r="G50" s="15">
        <v>7.4</v>
      </c>
      <c r="K50">
        <v>1.5</v>
      </c>
      <c r="M50">
        <v>125</v>
      </c>
      <c r="P50">
        <v>85</v>
      </c>
      <c r="Q50">
        <v>4</v>
      </c>
      <c r="AC50" t="s">
        <v>69</v>
      </c>
      <c r="AD50">
        <v>26.4</v>
      </c>
    </row>
    <row r="51" spans="1:32" x14ac:dyDescent="0.25">
      <c r="A51">
        <v>2</v>
      </c>
      <c r="B51" s="15">
        <v>3.7</v>
      </c>
      <c r="C51" s="15">
        <v>7.7</v>
      </c>
      <c r="D51" s="15">
        <v>0.7</v>
      </c>
      <c r="F51" s="15">
        <v>6.5</v>
      </c>
      <c r="G51" s="15">
        <v>7.4</v>
      </c>
      <c r="K51">
        <v>2</v>
      </c>
      <c r="M51">
        <v>107</v>
      </c>
      <c r="P51">
        <v>80</v>
      </c>
      <c r="Q51">
        <v>3</v>
      </c>
      <c r="AC51" t="s">
        <v>70</v>
      </c>
      <c r="AD51">
        <v>85.3</v>
      </c>
    </row>
    <row r="52" spans="1:32" x14ac:dyDescent="0.25">
      <c r="C52" s="15"/>
      <c r="AB52" s="25"/>
      <c r="AC52" s="25" t="s">
        <v>71</v>
      </c>
      <c r="AF52" s="14">
        <f>AVERAGE(AF37:AF42)</f>
        <v>58.136325775152109</v>
      </c>
    </row>
    <row r="53" spans="1:32" x14ac:dyDescent="0.25">
      <c r="A53" s="3"/>
      <c r="K53" s="3"/>
      <c r="AB53" s="24"/>
      <c r="AC53" s="24" t="s">
        <v>72</v>
      </c>
      <c r="AF53" s="14">
        <f>AVERAGE(AF38:AF46)</f>
        <v>58.584059344144826</v>
      </c>
    </row>
    <row r="54" spans="1:32" x14ac:dyDescent="0.25">
      <c r="A54" s="3" t="s">
        <v>27</v>
      </c>
      <c r="B54" s="4">
        <v>41830</v>
      </c>
      <c r="C54" s="5">
        <v>41836</v>
      </c>
      <c r="D54" s="4">
        <v>41850</v>
      </c>
      <c r="E54" s="4">
        <v>41876</v>
      </c>
      <c r="F54" s="5">
        <v>41885</v>
      </c>
      <c r="G54" s="5">
        <v>41893</v>
      </c>
      <c r="H54" s="9">
        <v>41912</v>
      </c>
      <c r="K54" s="3" t="s">
        <v>46</v>
      </c>
      <c r="L54" s="4">
        <v>41830</v>
      </c>
      <c r="M54" s="5">
        <v>41836</v>
      </c>
      <c r="N54" s="4">
        <v>41850</v>
      </c>
      <c r="O54" s="4">
        <v>41876</v>
      </c>
      <c r="P54" s="5">
        <v>41885</v>
      </c>
      <c r="Q54" s="5">
        <v>41893</v>
      </c>
      <c r="R54" s="9">
        <v>41912</v>
      </c>
      <c r="AB54" s="24"/>
      <c r="AC54" s="24" t="s">
        <v>73</v>
      </c>
      <c r="AF54" s="14">
        <f>AVERAGE(AF52:AF53)</f>
        <v>58.360192559648468</v>
      </c>
    </row>
    <row r="55" spans="1:32" x14ac:dyDescent="0.25">
      <c r="A55">
        <v>0</v>
      </c>
      <c r="B55">
        <v>8.3000000000000007</v>
      </c>
      <c r="C55" s="15">
        <v>7.4</v>
      </c>
      <c r="D55">
        <v>8.1</v>
      </c>
      <c r="E55">
        <v>7.4</v>
      </c>
      <c r="F55">
        <v>7.8</v>
      </c>
      <c r="G55">
        <v>7.1</v>
      </c>
      <c r="K55">
        <v>0</v>
      </c>
      <c r="L55">
        <v>407</v>
      </c>
      <c r="M55">
        <v>381</v>
      </c>
      <c r="N55">
        <v>406</v>
      </c>
      <c r="O55">
        <v>377</v>
      </c>
      <c r="P55">
        <v>372</v>
      </c>
      <c r="Q55">
        <v>246</v>
      </c>
    </row>
    <row r="56" spans="1:32" x14ac:dyDescent="0.25">
      <c r="A56">
        <v>0.5</v>
      </c>
      <c r="B56">
        <v>8</v>
      </c>
      <c r="C56" s="15">
        <v>7.9</v>
      </c>
      <c r="D56">
        <v>8</v>
      </c>
      <c r="E56">
        <v>7.2</v>
      </c>
      <c r="F56">
        <v>7.8</v>
      </c>
      <c r="G56">
        <v>7.1</v>
      </c>
      <c r="K56">
        <v>0.5</v>
      </c>
      <c r="L56">
        <v>408</v>
      </c>
      <c r="M56">
        <v>397</v>
      </c>
      <c r="N56">
        <v>406</v>
      </c>
      <c r="O56">
        <v>383</v>
      </c>
      <c r="P56">
        <v>374</v>
      </c>
      <c r="Q56">
        <v>246</v>
      </c>
      <c r="R56">
        <v>428</v>
      </c>
    </row>
    <row r="57" spans="1:32" x14ac:dyDescent="0.25">
      <c r="A57">
        <v>1</v>
      </c>
      <c r="B57">
        <v>8.1999999999999993</v>
      </c>
      <c r="C57" s="15">
        <v>8.1</v>
      </c>
      <c r="D57">
        <v>8.1</v>
      </c>
      <c r="E57">
        <v>7.3</v>
      </c>
      <c r="F57">
        <v>7.6</v>
      </c>
      <c r="G57">
        <v>7</v>
      </c>
      <c r="K57">
        <v>1</v>
      </c>
      <c r="L57">
        <v>423</v>
      </c>
      <c r="M57">
        <v>393</v>
      </c>
      <c r="N57">
        <v>421</v>
      </c>
      <c r="O57">
        <v>427</v>
      </c>
      <c r="P57">
        <v>404</v>
      </c>
      <c r="Q57">
        <v>303</v>
      </c>
    </row>
    <row r="58" spans="1:32" x14ac:dyDescent="0.25">
      <c r="A58">
        <v>1.5</v>
      </c>
      <c r="B58">
        <v>8.1</v>
      </c>
      <c r="C58" s="15">
        <v>8.1</v>
      </c>
      <c r="D58">
        <v>8.1</v>
      </c>
      <c r="E58">
        <v>7.6</v>
      </c>
      <c r="F58">
        <v>7.8</v>
      </c>
      <c r="G58">
        <v>7.2</v>
      </c>
      <c r="K58">
        <v>1.5</v>
      </c>
      <c r="L58">
        <v>422</v>
      </c>
      <c r="M58">
        <v>401</v>
      </c>
      <c r="N58">
        <v>415</v>
      </c>
      <c r="O58">
        <v>425</v>
      </c>
      <c r="P58">
        <v>394</v>
      </c>
      <c r="Q58">
        <v>394</v>
      </c>
    </row>
    <row r="59" spans="1:32" x14ac:dyDescent="0.25">
      <c r="A59">
        <v>2</v>
      </c>
      <c r="B59">
        <v>7.6</v>
      </c>
      <c r="C59" s="15">
        <v>7.8</v>
      </c>
      <c r="D59">
        <v>8.1</v>
      </c>
      <c r="E59">
        <v>7.5</v>
      </c>
      <c r="F59">
        <v>8</v>
      </c>
      <c r="G59">
        <v>7.2</v>
      </c>
      <c r="K59">
        <v>2</v>
      </c>
      <c r="L59">
        <v>419</v>
      </c>
      <c r="M59">
        <v>413</v>
      </c>
      <c r="N59">
        <v>411</v>
      </c>
      <c r="O59">
        <v>416</v>
      </c>
      <c r="P59">
        <v>395</v>
      </c>
      <c r="Q59">
        <v>422</v>
      </c>
    </row>
  </sheetData>
  <printOptions headings="1"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abSelected="1" topLeftCell="A32" workbookViewId="0">
      <selection activeCell="U54" sqref="U54"/>
    </sheetView>
  </sheetViews>
  <sheetFormatPr defaultRowHeight="15" x14ac:dyDescent="0.25"/>
  <cols>
    <col min="1" max="1" width="24.140625" customWidth="1"/>
    <col min="2" max="2" width="11.42578125" customWidth="1"/>
    <col min="3" max="4" width="10.7109375" bestFit="1" customWidth="1"/>
    <col min="5" max="5" width="10.7109375" customWidth="1"/>
    <col min="6" max="8" width="10.7109375" bestFit="1" customWidth="1"/>
    <col min="9" max="9" width="1.42578125" customWidth="1"/>
    <col min="10" max="10" width="9.140625" hidden="1" customWidth="1"/>
    <col min="11" max="11" width="23.7109375" customWidth="1"/>
    <col min="12" max="12" width="11.42578125" customWidth="1"/>
    <col min="13" max="13" width="10.7109375" bestFit="1" customWidth="1"/>
    <col min="14" max="14" width="10.7109375" customWidth="1"/>
    <col min="15" max="15" width="10.42578125" customWidth="1"/>
    <col min="16" max="16" width="10.7109375" customWidth="1"/>
    <col min="17" max="17" width="10.7109375" bestFit="1" customWidth="1"/>
    <col min="18" max="18" width="11.28515625" customWidth="1"/>
    <col min="19" max="19" width="1.28515625" customWidth="1"/>
    <col min="20" max="20" width="9.140625" hidden="1" customWidth="1"/>
    <col min="21" max="21" width="18.85546875" customWidth="1"/>
    <col min="22" max="22" width="11.140625" customWidth="1"/>
    <col min="23" max="23" width="10.42578125" customWidth="1"/>
    <col min="24" max="24" width="10.7109375" customWidth="1"/>
    <col min="25" max="25" width="10.42578125" customWidth="1"/>
    <col min="26" max="26" width="10.85546875" customWidth="1"/>
    <col min="28" max="28" width="10.42578125" customWidth="1"/>
    <col min="30" max="30" width="9.140625" customWidth="1"/>
    <col min="31" max="31" width="11.7109375" customWidth="1"/>
    <col min="32" max="32" width="11.140625" customWidth="1"/>
    <col min="33" max="33" width="10.5703125" customWidth="1"/>
    <col min="34" max="34" width="10.7109375" customWidth="1"/>
    <col min="35" max="35" width="10.5703125" customWidth="1"/>
    <col min="36" max="36" width="11" customWidth="1"/>
  </cols>
  <sheetData>
    <row r="1" spans="1:36" s="3" customFormat="1" x14ac:dyDescent="0.25">
      <c r="A1" s="3" t="s">
        <v>47</v>
      </c>
      <c r="U1" s="11" t="s">
        <v>37</v>
      </c>
      <c r="V1" s="11"/>
      <c r="W1"/>
      <c r="X1" s="7" t="s">
        <v>32</v>
      </c>
      <c r="AD1" s="11" t="s">
        <v>37</v>
      </c>
      <c r="AE1" s="11"/>
      <c r="AF1"/>
      <c r="AG1" s="6" t="s">
        <v>31</v>
      </c>
      <c r="AH1" s="7" t="s">
        <v>32</v>
      </c>
    </row>
    <row r="2" spans="1:36" s="3" customFormat="1" x14ac:dyDescent="0.25">
      <c r="A2" s="3" t="s">
        <v>30</v>
      </c>
      <c r="U2"/>
      <c r="V2"/>
      <c r="W2"/>
      <c r="X2" s="3" t="s">
        <v>34</v>
      </c>
      <c r="Z2"/>
      <c r="AD2"/>
      <c r="AE2"/>
      <c r="AF2"/>
      <c r="AG2"/>
      <c r="AH2" s="3" t="s">
        <v>34</v>
      </c>
      <c r="AJ2"/>
    </row>
    <row r="3" spans="1:36" x14ac:dyDescent="0.25">
      <c r="A3" t="s">
        <v>0</v>
      </c>
      <c r="U3" s="3" t="s">
        <v>43</v>
      </c>
      <c r="V3" s="3"/>
      <c r="AD3" s="3" t="s">
        <v>57</v>
      </c>
      <c r="AE3" s="3"/>
    </row>
    <row r="4" spans="1:36" x14ac:dyDescent="0.25">
      <c r="A4" t="s">
        <v>5</v>
      </c>
      <c r="V4" s="4">
        <v>42164</v>
      </c>
      <c r="W4" s="5">
        <v>42194</v>
      </c>
      <c r="X4" s="5">
        <v>42226</v>
      </c>
      <c r="Y4" s="5">
        <v>42256</v>
      </c>
      <c r="Z4" s="4">
        <v>42256</v>
      </c>
      <c r="AE4" s="4">
        <v>42164</v>
      </c>
      <c r="AF4" s="5">
        <v>42194</v>
      </c>
      <c r="AG4" s="4">
        <v>42214</v>
      </c>
      <c r="AH4" s="5">
        <v>42226</v>
      </c>
      <c r="AI4" s="5">
        <v>42256</v>
      </c>
      <c r="AJ4" s="4">
        <v>42256</v>
      </c>
    </row>
    <row r="5" spans="1:36" x14ac:dyDescent="0.25">
      <c r="A5" t="s">
        <v>18</v>
      </c>
      <c r="U5">
        <v>0</v>
      </c>
      <c r="W5">
        <v>14.3</v>
      </c>
      <c r="X5">
        <v>19.7</v>
      </c>
      <c r="Y5">
        <v>19.2</v>
      </c>
      <c r="AD5">
        <v>0</v>
      </c>
      <c r="AF5">
        <v>8.6999999999999993</v>
      </c>
      <c r="AH5">
        <v>6.3</v>
      </c>
      <c r="AI5">
        <v>3.5</v>
      </c>
    </row>
    <row r="6" spans="1:36" x14ac:dyDescent="0.25">
      <c r="U6">
        <v>0.5</v>
      </c>
      <c r="W6">
        <v>12.5</v>
      </c>
      <c r="X6">
        <v>14.5</v>
      </c>
      <c r="Y6">
        <v>15.7</v>
      </c>
      <c r="AD6">
        <v>0.5</v>
      </c>
      <c r="AF6">
        <v>9.6</v>
      </c>
      <c r="AH6">
        <v>0.4</v>
      </c>
      <c r="AI6">
        <v>1.8</v>
      </c>
    </row>
    <row r="7" spans="1:36" x14ac:dyDescent="0.25">
      <c r="A7" s="6" t="s">
        <v>31</v>
      </c>
      <c r="B7" s="7" t="s">
        <v>32</v>
      </c>
      <c r="C7" t="s">
        <v>39</v>
      </c>
      <c r="U7">
        <v>1</v>
      </c>
      <c r="W7">
        <v>11.6</v>
      </c>
      <c r="X7">
        <v>12.6</v>
      </c>
      <c r="Y7">
        <v>13.9</v>
      </c>
      <c r="AD7">
        <v>1</v>
      </c>
      <c r="AF7">
        <v>5.9</v>
      </c>
      <c r="AH7">
        <v>0.1</v>
      </c>
      <c r="AI7">
        <v>0.3</v>
      </c>
    </row>
    <row r="8" spans="1:36" x14ac:dyDescent="0.25">
      <c r="A8" s="8"/>
      <c r="B8" s="8"/>
      <c r="K8" s="6" t="s">
        <v>31</v>
      </c>
      <c r="L8" s="7" t="s">
        <v>32</v>
      </c>
      <c r="M8" t="s">
        <v>39</v>
      </c>
      <c r="U8">
        <v>1.5</v>
      </c>
      <c r="W8">
        <v>11.4</v>
      </c>
      <c r="X8">
        <v>11.1</v>
      </c>
      <c r="Y8">
        <v>13</v>
      </c>
      <c r="AD8">
        <v>1.5</v>
      </c>
      <c r="AF8">
        <v>4.3</v>
      </c>
      <c r="AH8">
        <v>0.1</v>
      </c>
      <c r="AI8">
        <v>0.2</v>
      </c>
    </row>
    <row r="9" spans="1:36" x14ac:dyDescent="0.25">
      <c r="A9" s="11" t="s">
        <v>36</v>
      </c>
      <c r="B9" s="11"/>
      <c r="C9" s="12"/>
      <c r="D9" s="12"/>
      <c r="K9" s="11" t="s">
        <v>36</v>
      </c>
      <c r="L9" s="11"/>
      <c r="M9" s="12"/>
      <c r="U9">
        <v>2</v>
      </c>
      <c r="W9">
        <v>11.2</v>
      </c>
      <c r="Y9">
        <v>11.2</v>
      </c>
      <c r="AD9">
        <v>2</v>
      </c>
      <c r="AF9">
        <v>3.1</v>
      </c>
      <c r="AI9">
        <v>0</v>
      </c>
    </row>
    <row r="10" spans="1:36" x14ac:dyDescent="0.25">
      <c r="A10" s="8"/>
      <c r="B10" s="8"/>
      <c r="E10" s="3" t="s">
        <v>33</v>
      </c>
      <c r="N10" s="3" t="s">
        <v>34</v>
      </c>
      <c r="P10" s="3"/>
      <c r="AE10" s="8" t="s">
        <v>54</v>
      </c>
      <c r="AF10" s="8"/>
      <c r="AG10" s="8"/>
      <c r="AH10" s="8"/>
      <c r="AI10" s="8"/>
    </row>
    <row r="11" spans="1:36" x14ac:dyDescent="0.25">
      <c r="A11" s="10" t="s">
        <v>35</v>
      </c>
      <c r="B11" s="8"/>
      <c r="K11" s="3" t="s">
        <v>35</v>
      </c>
      <c r="L11" s="3"/>
      <c r="U11" s="3" t="s">
        <v>55</v>
      </c>
      <c r="V11" s="3"/>
      <c r="AD11" s="3"/>
      <c r="AE11" s="3"/>
    </row>
    <row r="12" spans="1:36" x14ac:dyDescent="0.25">
      <c r="B12" s="13"/>
      <c r="C12" s="5">
        <v>41836</v>
      </c>
      <c r="D12" s="4">
        <v>41850</v>
      </c>
      <c r="E12" s="4">
        <v>41876</v>
      </c>
      <c r="F12" s="5">
        <v>41885</v>
      </c>
      <c r="G12" s="5">
        <v>41893</v>
      </c>
      <c r="H12" s="9">
        <v>41912</v>
      </c>
      <c r="L12" s="4">
        <v>42164</v>
      </c>
      <c r="M12" s="5">
        <v>42194</v>
      </c>
      <c r="N12" s="4">
        <v>42214</v>
      </c>
      <c r="O12" s="5">
        <v>42226</v>
      </c>
      <c r="P12" s="5">
        <v>42256</v>
      </c>
      <c r="Q12" s="4">
        <v>42256</v>
      </c>
      <c r="V12" s="4">
        <v>42164</v>
      </c>
      <c r="W12" s="5">
        <v>42194</v>
      </c>
      <c r="X12" s="5">
        <v>42226</v>
      </c>
      <c r="Y12" s="5">
        <v>42256</v>
      </c>
      <c r="Z12" s="4">
        <v>42256</v>
      </c>
      <c r="AD12" s="3" t="s">
        <v>46</v>
      </c>
      <c r="AE12" s="3"/>
    </row>
    <row r="13" spans="1:36" x14ac:dyDescent="0.25">
      <c r="A13" t="s">
        <v>7</v>
      </c>
      <c r="C13" s="14">
        <v>0.56799999999999995</v>
      </c>
      <c r="D13" s="14"/>
      <c r="E13" s="14"/>
      <c r="F13" s="14">
        <v>0.439</v>
      </c>
      <c r="G13" s="14">
        <v>1.3</v>
      </c>
      <c r="H13" s="14"/>
      <c r="I13" s="14"/>
      <c r="J13" s="14"/>
      <c r="K13" s="14" t="s">
        <v>7</v>
      </c>
      <c r="L13" s="14"/>
      <c r="M13" s="14">
        <v>0.66500000000000004</v>
      </c>
      <c r="N13" s="14">
        <v>1.21</v>
      </c>
      <c r="O13" s="14">
        <v>2.48</v>
      </c>
      <c r="P13" s="14">
        <v>0.82399999999999995</v>
      </c>
      <c r="Q13" s="14"/>
      <c r="U13">
        <v>0</v>
      </c>
      <c r="W13">
        <v>2.61</v>
      </c>
      <c r="X13">
        <v>2.16</v>
      </c>
      <c r="AE13" s="4">
        <v>42164</v>
      </c>
      <c r="AF13" s="5">
        <v>42194</v>
      </c>
      <c r="AG13" s="4">
        <v>42214</v>
      </c>
      <c r="AH13" s="5">
        <v>42226</v>
      </c>
      <c r="AI13" s="5">
        <v>42256</v>
      </c>
      <c r="AJ13" s="4">
        <v>42256</v>
      </c>
    </row>
    <row r="14" spans="1:36" x14ac:dyDescent="0.25">
      <c r="A14" t="s">
        <v>6</v>
      </c>
      <c r="B14" s="14"/>
      <c r="C14" s="14">
        <v>1.88</v>
      </c>
      <c r="D14" s="14">
        <v>1.85</v>
      </c>
      <c r="E14" s="14">
        <v>1.06</v>
      </c>
      <c r="F14" s="14">
        <v>2.68</v>
      </c>
      <c r="G14" s="14">
        <v>0.71199999999999997</v>
      </c>
      <c r="H14" s="14"/>
      <c r="I14" s="14"/>
      <c r="J14" s="14"/>
      <c r="K14" s="14" t="s">
        <v>6</v>
      </c>
      <c r="L14" s="14">
        <v>9.6300000000000008</v>
      </c>
      <c r="M14" s="16">
        <v>2.98</v>
      </c>
      <c r="N14" s="14">
        <v>0.94</v>
      </c>
      <c r="O14" s="14">
        <v>0.59199999999999997</v>
      </c>
      <c r="P14" s="14">
        <v>0.58399999999999996</v>
      </c>
      <c r="Q14" s="14">
        <v>1.81</v>
      </c>
      <c r="U14">
        <v>0.5</v>
      </c>
      <c r="W14">
        <v>1.2</v>
      </c>
      <c r="X14">
        <v>1.06</v>
      </c>
      <c r="AD14">
        <v>0</v>
      </c>
      <c r="AF14">
        <v>599</v>
      </c>
      <c r="AH14">
        <v>516</v>
      </c>
      <c r="AI14">
        <v>623</v>
      </c>
    </row>
    <row r="15" spans="1:36" x14ac:dyDescent="0.25">
      <c r="A15" t="s">
        <v>13</v>
      </c>
      <c r="B15" s="14"/>
      <c r="C15" s="14">
        <v>2.59</v>
      </c>
      <c r="D15" s="14"/>
      <c r="E15" s="14"/>
      <c r="F15" s="14">
        <v>2.95</v>
      </c>
      <c r="G15" s="14">
        <v>1.88</v>
      </c>
      <c r="H15" s="14"/>
      <c r="I15" s="14"/>
      <c r="J15" s="14"/>
      <c r="K15" s="14" t="s">
        <v>13</v>
      </c>
      <c r="L15" s="14"/>
      <c r="M15" s="14">
        <v>3.71</v>
      </c>
      <c r="N15" s="14"/>
      <c r="O15" s="14">
        <v>2.93</v>
      </c>
      <c r="P15" s="14">
        <v>1.22</v>
      </c>
      <c r="Q15" s="14"/>
      <c r="U15">
        <v>1</v>
      </c>
      <c r="W15">
        <v>1.23</v>
      </c>
      <c r="X15">
        <v>0.46</v>
      </c>
      <c r="AD15">
        <v>0.5</v>
      </c>
      <c r="AF15">
        <v>629</v>
      </c>
      <c r="AH15">
        <v>632</v>
      </c>
      <c r="AI15">
        <v>623</v>
      </c>
    </row>
    <row r="16" spans="1:36" x14ac:dyDescent="0.25">
      <c r="A16" t="s">
        <v>16</v>
      </c>
      <c r="B16" s="14"/>
      <c r="C16" s="14"/>
      <c r="D16" s="14"/>
      <c r="E16" s="14">
        <v>0.108</v>
      </c>
      <c r="F16" s="14"/>
      <c r="G16" s="14"/>
      <c r="H16" s="14"/>
      <c r="I16" s="14"/>
      <c r="J16" s="14"/>
      <c r="K16" s="14" t="s">
        <v>16</v>
      </c>
      <c r="L16" s="14">
        <v>1.8700000000000001E-2</v>
      </c>
      <c r="M16" s="16"/>
      <c r="N16" s="14">
        <v>0.31</v>
      </c>
      <c r="O16" s="14"/>
      <c r="P16" s="14"/>
      <c r="Q16" s="14">
        <v>0.192</v>
      </c>
      <c r="U16">
        <v>1.5</v>
      </c>
      <c r="W16">
        <v>0.99</v>
      </c>
      <c r="X16">
        <v>0.42</v>
      </c>
      <c r="AD16">
        <v>1</v>
      </c>
      <c r="AF16">
        <v>629</v>
      </c>
      <c r="AH16">
        <v>692</v>
      </c>
      <c r="AI16">
        <v>655</v>
      </c>
    </row>
    <row r="17" spans="1:37" x14ac:dyDescent="0.25">
      <c r="A17" t="s">
        <v>8</v>
      </c>
      <c r="B17" s="14"/>
      <c r="C17" s="17">
        <v>290</v>
      </c>
      <c r="D17" s="17"/>
      <c r="E17" s="17"/>
      <c r="F17" s="17">
        <v>148</v>
      </c>
      <c r="G17" s="17"/>
      <c r="H17" s="17"/>
      <c r="I17" s="14"/>
      <c r="J17" s="14"/>
      <c r="K17" s="14" t="s">
        <v>8</v>
      </c>
      <c r="L17" s="17"/>
      <c r="M17" s="17">
        <v>168</v>
      </c>
      <c r="N17" s="17"/>
      <c r="O17" s="17">
        <v>291</v>
      </c>
      <c r="P17" s="17">
        <v>214</v>
      </c>
      <c r="Q17" s="17"/>
      <c r="U17">
        <v>2</v>
      </c>
      <c r="W17">
        <v>0.87</v>
      </c>
      <c r="AD17">
        <v>1.5</v>
      </c>
      <c r="AF17">
        <v>645</v>
      </c>
      <c r="AH17">
        <v>743</v>
      </c>
      <c r="AI17">
        <v>696</v>
      </c>
    </row>
    <row r="18" spans="1:37" x14ac:dyDescent="0.25">
      <c r="A18" t="s">
        <v>9</v>
      </c>
      <c r="B18" s="14"/>
      <c r="C18" s="17">
        <v>588</v>
      </c>
      <c r="D18" s="17"/>
      <c r="E18" s="17"/>
      <c r="F18" s="17">
        <v>374</v>
      </c>
      <c r="G18" s="17"/>
      <c r="H18" s="17"/>
      <c r="I18" s="14"/>
      <c r="J18" s="14"/>
      <c r="K18" s="14" t="s">
        <v>9</v>
      </c>
      <c r="L18" s="17"/>
      <c r="M18" s="17">
        <v>406</v>
      </c>
      <c r="N18" s="17"/>
      <c r="O18" s="17">
        <v>598</v>
      </c>
      <c r="P18" s="17">
        <v>479</v>
      </c>
      <c r="Q18" s="17"/>
      <c r="AD18">
        <v>2</v>
      </c>
      <c r="AF18">
        <v>645</v>
      </c>
      <c r="AI18">
        <v>735</v>
      </c>
    </row>
    <row r="19" spans="1:37" x14ac:dyDescent="0.25">
      <c r="A19" t="s">
        <v>10</v>
      </c>
      <c r="B19" s="14"/>
      <c r="C19" s="15">
        <v>7.71</v>
      </c>
      <c r="D19" s="15"/>
      <c r="E19" s="15"/>
      <c r="F19" s="15">
        <v>8.17</v>
      </c>
      <c r="G19" s="15"/>
      <c r="H19" s="15"/>
      <c r="I19" s="14"/>
      <c r="J19" s="14"/>
      <c r="K19" s="14" t="s">
        <v>10</v>
      </c>
      <c r="L19" s="14"/>
      <c r="M19" s="15">
        <v>8.02</v>
      </c>
      <c r="N19" s="15"/>
      <c r="O19" s="15">
        <v>7.41</v>
      </c>
      <c r="P19" s="15">
        <v>7.7</v>
      </c>
      <c r="Q19" s="14"/>
      <c r="U19" s="3" t="s">
        <v>56</v>
      </c>
      <c r="V19" s="3"/>
      <c r="AD19" s="3"/>
      <c r="AE19" s="3"/>
    </row>
    <row r="20" spans="1:37" x14ac:dyDescent="0.25">
      <c r="A20" t="s">
        <v>12</v>
      </c>
      <c r="B20" s="14"/>
      <c r="C20" s="15">
        <v>55.8</v>
      </c>
      <c r="D20" s="15"/>
      <c r="E20" s="15"/>
      <c r="F20" s="15">
        <v>0</v>
      </c>
      <c r="G20" s="15"/>
      <c r="H20" s="15"/>
      <c r="I20" s="14"/>
      <c r="J20" s="14"/>
      <c r="K20" s="14" t="s">
        <v>12</v>
      </c>
      <c r="L20" s="15"/>
      <c r="M20" s="15">
        <v>4.13</v>
      </c>
      <c r="N20" s="15"/>
      <c r="O20" s="15">
        <v>45</v>
      </c>
      <c r="P20" s="15">
        <v>5.35</v>
      </c>
      <c r="Q20" s="15"/>
      <c r="V20" s="4">
        <v>42164</v>
      </c>
      <c r="W20" s="5">
        <v>42194</v>
      </c>
      <c r="X20" s="5">
        <v>42226</v>
      </c>
      <c r="Y20" s="5">
        <v>42256</v>
      </c>
      <c r="Z20" s="4">
        <v>42256</v>
      </c>
      <c r="AE20" s="13"/>
      <c r="AF20" s="13"/>
      <c r="AG20" s="13"/>
      <c r="AH20" s="13"/>
      <c r="AI20" s="13"/>
      <c r="AJ20" s="13"/>
      <c r="AK20" s="8"/>
    </row>
    <row r="21" spans="1:37" x14ac:dyDescent="0.25">
      <c r="A21" t="s">
        <v>11</v>
      </c>
      <c r="B21" s="14"/>
      <c r="C21" s="14">
        <v>7.0699999999999999E-2</v>
      </c>
      <c r="D21" s="14">
        <v>1.9900000000000001E-2</v>
      </c>
      <c r="E21" s="14">
        <v>8.7999999999999995E-2</v>
      </c>
      <c r="F21" s="14">
        <v>1.9099999999999999E-2</v>
      </c>
      <c r="G21" s="14">
        <v>0.125</v>
      </c>
      <c r="H21" s="14">
        <v>2.5499999999999998E-2</v>
      </c>
      <c r="I21" s="14"/>
      <c r="J21" s="14"/>
      <c r="K21" s="14" t="s">
        <v>11</v>
      </c>
      <c r="L21" s="14">
        <v>0.3</v>
      </c>
      <c r="M21" s="14">
        <v>2.63E-2</v>
      </c>
      <c r="N21" s="14">
        <v>0.192</v>
      </c>
      <c r="O21" s="14">
        <v>1.0900000000000001</v>
      </c>
      <c r="P21" s="14">
        <v>5.0299999999999997E-2</v>
      </c>
      <c r="Q21" s="14">
        <v>0.10100000000000001</v>
      </c>
      <c r="U21">
        <v>0</v>
      </c>
      <c r="V21" s="15"/>
      <c r="W21" s="15">
        <v>7.6</v>
      </c>
      <c r="X21" s="15">
        <v>7.78</v>
      </c>
      <c r="Y21" s="15"/>
    </row>
    <row r="22" spans="1:37" x14ac:dyDescent="0.25">
      <c r="A22" t="s">
        <v>40</v>
      </c>
      <c r="B22" s="14"/>
      <c r="C22" s="15">
        <f>(C21*1000)</f>
        <v>70.7</v>
      </c>
      <c r="D22" s="15">
        <f>(D21*1000)</f>
        <v>19.900000000000002</v>
      </c>
      <c r="E22" s="15">
        <f>(E21*1000)</f>
        <v>88</v>
      </c>
      <c r="F22" s="15">
        <f t="shared" ref="F22:H22" si="0">(F21*1000)</f>
        <v>19.099999999999998</v>
      </c>
      <c r="G22" s="15">
        <f t="shared" si="0"/>
        <v>125</v>
      </c>
      <c r="H22" s="15">
        <f t="shared" si="0"/>
        <v>25.5</v>
      </c>
      <c r="I22" s="14"/>
      <c r="J22" s="14"/>
      <c r="K22" s="14" t="s">
        <v>40</v>
      </c>
      <c r="L22" s="15">
        <f>(L21*1000)</f>
        <v>300</v>
      </c>
      <c r="M22" s="15">
        <f t="shared" ref="M22:Q22" si="1">(M21*1000)</f>
        <v>26.3</v>
      </c>
      <c r="N22" s="15">
        <f>(N21*1000)</f>
        <v>192</v>
      </c>
      <c r="O22" s="15">
        <f>(O21*1000)</f>
        <v>1090</v>
      </c>
      <c r="P22" s="15">
        <f t="shared" si="1"/>
        <v>50.3</v>
      </c>
      <c r="Q22" s="15">
        <f t="shared" si="1"/>
        <v>101</v>
      </c>
      <c r="U22">
        <v>0.5</v>
      </c>
      <c r="V22" s="15"/>
      <c r="W22" s="15">
        <v>7.6</v>
      </c>
      <c r="X22" s="15">
        <v>7.38</v>
      </c>
      <c r="Y22" s="15"/>
    </row>
    <row r="23" spans="1:37" x14ac:dyDescent="0.25">
      <c r="A23" t="s">
        <v>38</v>
      </c>
      <c r="B23" s="14"/>
      <c r="C23" s="14">
        <v>1.4</v>
      </c>
      <c r="D23" s="14"/>
      <c r="E23" s="14"/>
      <c r="F23" s="14">
        <v>1.8</v>
      </c>
      <c r="G23" s="14">
        <v>1.79</v>
      </c>
      <c r="H23" s="14"/>
      <c r="I23" s="14"/>
      <c r="J23" s="14"/>
      <c r="K23" s="14" t="s">
        <v>38</v>
      </c>
      <c r="L23" s="14"/>
      <c r="M23" s="14">
        <v>1.39</v>
      </c>
      <c r="N23" s="14"/>
      <c r="O23" s="14">
        <v>1.07</v>
      </c>
      <c r="P23" s="14">
        <v>1.1599999999999999</v>
      </c>
      <c r="Q23" s="14"/>
      <c r="U23">
        <v>1</v>
      </c>
      <c r="V23" s="15"/>
      <c r="W23" s="15">
        <v>7.5</v>
      </c>
      <c r="X23" s="15">
        <v>7.22</v>
      </c>
      <c r="Y23" s="15"/>
    </row>
    <row r="24" spans="1:37" x14ac:dyDescent="0.25">
      <c r="A24" t="s">
        <v>45</v>
      </c>
      <c r="B24" s="14"/>
      <c r="C24" s="15">
        <v>8.1999999999999993</v>
      </c>
      <c r="D24" s="15">
        <v>6.5</v>
      </c>
      <c r="E24" s="15"/>
      <c r="F24" s="15">
        <v>5.9</v>
      </c>
      <c r="G24" s="15">
        <v>4.59</v>
      </c>
      <c r="H24" s="15"/>
      <c r="I24" s="15"/>
      <c r="J24" s="15"/>
      <c r="K24" s="15" t="s">
        <v>45</v>
      </c>
      <c r="L24" s="15"/>
      <c r="M24" s="15">
        <v>8.1999999999999993</v>
      </c>
      <c r="N24" s="15"/>
      <c r="O24" s="15">
        <v>3.94</v>
      </c>
      <c r="P24" s="15">
        <v>4.92</v>
      </c>
      <c r="Q24" s="15"/>
      <c r="U24">
        <v>1.5</v>
      </c>
      <c r="V24" s="15"/>
      <c r="W24" s="15">
        <v>7.4</v>
      </c>
      <c r="X24" s="15">
        <v>7.1</v>
      </c>
      <c r="Y24" s="15"/>
    </row>
    <row r="25" spans="1:37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U25">
        <v>2</v>
      </c>
      <c r="V25" s="15"/>
      <c r="W25" s="15"/>
      <c r="X25" s="15"/>
      <c r="Y25" s="15"/>
    </row>
    <row r="26" spans="1:37" x14ac:dyDescent="0.25">
      <c r="L26" s="14"/>
      <c r="M26" s="14"/>
      <c r="N26" s="14"/>
      <c r="O26" s="14"/>
      <c r="P26" s="14"/>
      <c r="Q26" s="14"/>
    </row>
    <row r="27" spans="1:37" x14ac:dyDescent="0.25">
      <c r="L27" s="14"/>
      <c r="M27" s="14"/>
      <c r="N27" s="14"/>
      <c r="O27" s="14"/>
      <c r="P27" s="14"/>
      <c r="Q27" s="14"/>
    </row>
    <row r="28" spans="1:37" x14ac:dyDescent="0.25">
      <c r="L28" s="14"/>
      <c r="M28" s="14"/>
      <c r="N28" s="14"/>
      <c r="O28" s="14"/>
      <c r="P28" s="14"/>
      <c r="Q28" s="14"/>
    </row>
    <row r="34" spans="1:31" x14ac:dyDescent="0.25">
      <c r="A34" s="11" t="s">
        <v>37</v>
      </c>
      <c r="B34" s="11"/>
      <c r="D34" s="6" t="s">
        <v>31</v>
      </c>
      <c r="E34" s="7" t="s">
        <v>32</v>
      </c>
      <c r="K34" s="11" t="s">
        <v>37</v>
      </c>
      <c r="L34" s="11"/>
      <c r="N34" s="6" t="s">
        <v>31</v>
      </c>
      <c r="O34" s="7" t="s">
        <v>32</v>
      </c>
      <c r="U34" s="3" t="s">
        <v>61</v>
      </c>
      <c r="X34" s="3" t="s">
        <v>62</v>
      </c>
      <c r="AA34" s="3"/>
      <c r="AB34" s="3" t="s">
        <v>75</v>
      </c>
    </row>
    <row r="35" spans="1:31" x14ac:dyDescent="0.25">
      <c r="U35" s="11"/>
      <c r="V35" s="11"/>
      <c r="AA35" s="8"/>
    </row>
    <row r="36" spans="1:31" x14ac:dyDescent="0.25">
      <c r="A36" s="8"/>
      <c r="B36" s="8"/>
      <c r="E36" s="3" t="s">
        <v>33</v>
      </c>
      <c r="K36" s="8"/>
      <c r="L36" s="8"/>
      <c r="O36" s="3" t="s">
        <v>33</v>
      </c>
      <c r="U36" s="19" t="s">
        <v>2</v>
      </c>
      <c r="V36" s="8" t="s">
        <v>58</v>
      </c>
      <c r="W36" t="s">
        <v>63</v>
      </c>
      <c r="X36" t="s">
        <v>2</v>
      </c>
      <c r="Y36" t="s">
        <v>74</v>
      </c>
      <c r="Z36" t="s">
        <v>63</v>
      </c>
      <c r="AA36" s="8"/>
      <c r="AB36" s="8" t="s">
        <v>2</v>
      </c>
      <c r="AC36" s="8" t="s">
        <v>66</v>
      </c>
      <c r="AD36" s="1" t="s">
        <v>76</v>
      </c>
      <c r="AE36" s="8" t="s">
        <v>63</v>
      </c>
    </row>
    <row r="37" spans="1:31" x14ac:dyDescent="0.25">
      <c r="A37" s="10" t="s">
        <v>43</v>
      </c>
      <c r="B37" s="8"/>
      <c r="K37" s="10" t="s">
        <v>42</v>
      </c>
      <c r="L37" s="8"/>
      <c r="U37" s="20">
        <v>41836</v>
      </c>
      <c r="V37" s="22">
        <v>55.8</v>
      </c>
      <c r="W37" s="14">
        <f>(9.81)*LN((V37))+30.6</f>
        <v>70.053601658689075</v>
      </c>
      <c r="X37" s="1">
        <v>41836</v>
      </c>
      <c r="Y37" s="14">
        <v>2.4</v>
      </c>
      <c r="Z37" s="14">
        <f>60-((14.41)*LN((Y37)))</f>
        <v>47.384495494730302</v>
      </c>
      <c r="AA37" s="8"/>
      <c r="AB37" s="1">
        <v>41836</v>
      </c>
      <c r="AC37" s="14">
        <v>70.7</v>
      </c>
      <c r="AD37" s="14">
        <f>AC37/1000</f>
        <v>7.0699999999999999E-2</v>
      </c>
      <c r="AE37" s="14">
        <f>(((14.42)*LN(AC37))+(4.15))</f>
        <v>65.556785161254439</v>
      </c>
    </row>
    <row r="38" spans="1:31" x14ac:dyDescent="0.25">
      <c r="B38" s="4">
        <v>41830</v>
      </c>
      <c r="C38" s="5">
        <v>41836</v>
      </c>
      <c r="D38" s="4">
        <v>41850</v>
      </c>
      <c r="E38" s="4">
        <v>41876</v>
      </c>
      <c r="F38" s="5">
        <v>41885</v>
      </c>
      <c r="G38" s="5">
        <v>41893</v>
      </c>
      <c r="H38" s="9">
        <v>41912</v>
      </c>
      <c r="L38" s="4">
        <v>41830</v>
      </c>
      <c r="M38" s="5">
        <v>41836</v>
      </c>
      <c r="N38" s="4">
        <v>41850</v>
      </c>
      <c r="O38" s="4">
        <v>41876</v>
      </c>
      <c r="P38" s="5">
        <v>41885</v>
      </c>
      <c r="Q38" s="5">
        <v>41893</v>
      </c>
      <c r="R38" s="9">
        <v>41912</v>
      </c>
      <c r="U38" s="21">
        <v>41885</v>
      </c>
      <c r="V38" s="22">
        <v>0</v>
      </c>
      <c r="W38" s="14">
        <v>0</v>
      </c>
      <c r="X38" s="1">
        <v>41850</v>
      </c>
      <c r="Y38" s="14">
        <v>1.98</v>
      </c>
      <c r="Z38" s="14">
        <f t="shared" ref="Z38:Z41" si="2">60-((14.41)*LN((Y38)))</f>
        <v>50.156574467780146</v>
      </c>
      <c r="AA38" s="8"/>
      <c r="AB38" s="1">
        <v>41850</v>
      </c>
      <c r="AC38" s="14">
        <v>19.899999999999999</v>
      </c>
      <c r="AD38" s="14">
        <f t="shared" ref="AD38:AD48" si="3">AC38/1000</f>
        <v>1.9899999999999998E-2</v>
      </c>
      <c r="AE38" s="14">
        <f t="shared" ref="AE38:AE48" si="4">(((14.42)*LN(AC38))+(4.15))</f>
        <v>47.276178531553043</v>
      </c>
    </row>
    <row r="39" spans="1:31" x14ac:dyDescent="0.25">
      <c r="A39">
        <v>0</v>
      </c>
      <c r="B39" s="15">
        <v>20.3</v>
      </c>
      <c r="C39" s="15">
        <v>19.399999999999999</v>
      </c>
      <c r="D39" s="15">
        <v>18.3</v>
      </c>
      <c r="E39" s="15">
        <v>21.6</v>
      </c>
      <c r="F39" s="15">
        <v>14</v>
      </c>
      <c r="G39" s="15">
        <v>14.6</v>
      </c>
      <c r="H39" s="15"/>
      <c r="K39">
        <v>0</v>
      </c>
      <c r="L39" s="15">
        <v>10.6</v>
      </c>
      <c r="M39" s="15">
        <v>13.3</v>
      </c>
      <c r="N39" s="15">
        <v>11.8</v>
      </c>
      <c r="O39" s="15">
        <v>6.3</v>
      </c>
      <c r="P39" s="15">
        <v>5.5</v>
      </c>
      <c r="Q39" s="15">
        <v>3.6</v>
      </c>
      <c r="R39" s="15"/>
      <c r="U39" s="21">
        <v>42194</v>
      </c>
      <c r="V39" s="22">
        <v>4.0999999999999996</v>
      </c>
      <c r="W39" s="14">
        <f t="shared" ref="W39:W41" si="5">(9.81)*LN((V39))+30.6</f>
        <v>44.441782212097671</v>
      </c>
      <c r="X39" s="1">
        <v>41885</v>
      </c>
      <c r="Y39" s="14">
        <v>1.79</v>
      </c>
      <c r="Z39" s="14">
        <f t="shared" si="2"/>
        <v>51.610272917923112</v>
      </c>
      <c r="AA39" s="8"/>
      <c r="AB39" s="1">
        <v>41876</v>
      </c>
      <c r="AC39" s="14">
        <v>88</v>
      </c>
      <c r="AD39" s="14">
        <f t="shared" si="3"/>
        <v>8.7999999999999995E-2</v>
      </c>
      <c r="AE39" s="14">
        <f t="shared" si="4"/>
        <v>68.713196864775753</v>
      </c>
    </row>
    <row r="40" spans="1:31" x14ac:dyDescent="0.25">
      <c r="A40">
        <v>0.5</v>
      </c>
      <c r="B40" s="15">
        <v>17.2</v>
      </c>
      <c r="C40" s="15">
        <v>15.6</v>
      </c>
      <c r="D40" s="15">
        <v>13.9</v>
      </c>
      <c r="E40" s="15">
        <v>20.3</v>
      </c>
      <c r="F40" s="15">
        <v>14</v>
      </c>
      <c r="G40" s="15">
        <v>14.6</v>
      </c>
      <c r="H40" s="15">
        <v>12.3</v>
      </c>
      <c r="K40">
        <v>0.5</v>
      </c>
      <c r="L40" s="15">
        <v>9.4</v>
      </c>
      <c r="M40" s="15">
        <v>5.4</v>
      </c>
      <c r="N40" s="15">
        <v>6.8</v>
      </c>
      <c r="O40" s="15">
        <v>6</v>
      </c>
      <c r="P40" s="15">
        <v>0.4</v>
      </c>
      <c r="Q40" s="15">
        <v>0.9</v>
      </c>
      <c r="R40" s="15">
        <v>4</v>
      </c>
      <c r="U40" s="20">
        <v>42226</v>
      </c>
      <c r="V40" s="22">
        <v>45</v>
      </c>
      <c r="W40" s="14">
        <f t="shared" si="5"/>
        <v>67.943359024646838</v>
      </c>
      <c r="X40" s="1">
        <v>41893</v>
      </c>
      <c r="Y40" s="14">
        <v>1.4</v>
      </c>
      <c r="Z40" s="14">
        <f t="shared" si="2"/>
        <v>55.151435070288322</v>
      </c>
      <c r="AA40" s="8"/>
      <c r="AB40" s="1">
        <v>41885</v>
      </c>
      <c r="AC40" s="14">
        <v>19.100000000000001</v>
      </c>
      <c r="AD40" s="14">
        <f t="shared" si="3"/>
        <v>1.9100000000000002E-2</v>
      </c>
      <c r="AE40" s="14">
        <f t="shared" si="4"/>
        <v>46.684505791458264</v>
      </c>
    </row>
    <row r="41" spans="1:31" x14ac:dyDescent="0.25">
      <c r="A41">
        <v>1</v>
      </c>
      <c r="B41" s="15">
        <v>12</v>
      </c>
      <c r="C41" s="15">
        <v>12.5</v>
      </c>
      <c r="D41" s="15">
        <v>12.8</v>
      </c>
      <c r="E41" s="15"/>
      <c r="F41" s="15">
        <v>11.5</v>
      </c>
      <c r="G41" s="15">
        <v>13.4</v>
      </c>
      <c r="H41" s="15"/>
      <c r="K41">
        <v>1</v>
      </c>
      <c r="L41" s="15">
        <v>5.9</v>
      </c>
      <c r="M41" s="15">
        <v>2.4</v>
      </c>
      <c r="N41" s="15">
        <v>4.5</v>
      </c>
      <c r="O41" s="15"/>
      <c r="P41" s="15">
        <v>0.2</v>
      </c>
      <c r="Q41" s="15">
        <v>0.2</v>
      </c>
      <c r="R41" s="15"/>
      <c r="U41" s="20">
        <v>42256</v>
      </c>
      <c r="V41" s="22">
        <v>5.4</v>
      </c>
      <c r="W41" s="14">
        <f t="shared" si="5"/>
        <v>47.143573734523947</v>
      </c>
      <c r="X41" s="1">
        <v>42194</v>
      </c>
      <c r="Y41" s="14">
        <v>2.4900000000000002</v>
      </c>
      <c r="Z41" s="14">
        <f t="shared" si="2"/>
        <v>46.854006142031956</v>
      </c>
      <c r="AA41" s="8"/>
      <c r="AB41" s="1">
        <v>41893</v>
      </c>
      <c r="AC41" s="14">
        <v>125</v>
      </c>
      <c r="AD41" s="14">
        <f t="shared" si="3"/>
        <v>0.125</v>
      </c>
      <c r="AE41" s="14">
        <f t="shared" si="4"/>
        <v>73.77428409189919</v>
      </c>
    </row>
    <row r="42" spans="1:31" x14ac:dyDescent="0.25">
      <c r="A42">
        <v>1.5</v>
      </c>
      <c r="B42" s="15">
        <v>11.6</v>
      </c>
      <c r="C42" s="15">
        <v>11.3</v>
      </c>
      <c r="D42" s="15">
        <v>12.1</v>
      </c>
      <c r="E42" s="15"/>
      <c r="F42" s="15">
        <v>11</v>
      </c>
      <c r="G42" s="15">
        <v>11.4</v>
      </c>
      <c r="H42" s="15"/>
      <c r="K42">
        <v>1.5</v>
      </c>
      <c r="L42" s="15">
        <v>4.2</v>
      </c>
      <c r="M42" s="15">
        <v>0.4</v>
      </c>
      <c r="N42" s="15">
        <v>1</v>
      </c>
      <c r="O42" s="15"/>
      <c r="P42" s="15">
        <v>1</v>
      </c>
      <c r="Q42" s="15">
        <v>0.2</v>
      </c>
      <c r="R42" s="15"/>
      <c r="U42" t="s">
        <v>71</v>
      </c>
      <c r="V42" s="15"/>
      <c r="W42" s="14">
        <f>AVERAGE(W37:W38)</f>
        <v>35.026800829344538</v>
      </c>
      <c r="X42" s="1">
        <v>42226</v>
      </c>
      <c r="Y42" s="14">
        <v>1.18</v>
      </c>
      <c r="Z42" s="14">
        <f>60-((14.41)*LN((Y42)))</f>
        <v>57.614936941538168</v>
      </c>
      <c r="AA42" s="8"/>
      <c r="AB42" s="1">
        <v>41912</v>
      </c>
      <c r="AC42" s="14">
        <v>25.5</v>
      </c>
      <c r="AD42" s="14">
        <f t="shared" si="3"/>
        <v>2.5499999999999998E-2</v>
      </c>
      <c r="AE42" s="14">
        <f t="shared" si="4"/>
        <v>50.851743280210364</v>
      </c>
    </row>
    <row r="43" spans="1:31" x14ac:dyDescent="0.25">
      <c r="A43">
        <v>2</v>
      </c>
      <c r="B43" s="15">
        <v>11.1</v>
      </c>
      <c r="C43" s="15">
        <v>11.1</v>
      </c>
      <c r="D43" s="15">
        <v>11.6</v>
      </c>
      <c r="E43" s="15"/>
      <c r="F43" s="15">
        <v>11.1</v>
      </c>
      <c r="G43" s="15">
        <v>12.3</v>
      </c>
      <c r="H43" s="15"/>
      <c r="K43">
        <v>2</v>
      </c>
      <c r="L43" s="15">
        <v>0.8</v>
      </c>
      <c r="M43" s="15">
        <v>0.2</v>
      </c>
      <c r="N43" s="15">
        <v>0.7</v>
      </c>
      <c r="O43" s="15"/>
      <c r="P43" s="15">
        <v>1</v>
      </c>
      <c r="Q43" s="15">
        <v>0.8</v>
      </c>
      <c r="R43" s="15"/>
      <c r="U43" s="20" t="s">
        <v>72</v>
      </c>
      <c r="V43" s="15"/>
      <c r="W43" s="14">
        <f>AVERAGE(W39:W41)</f>
        <v>53.176238323756159</v>
      </c>
      <c r="X43" s="1">
        <v>42256</v>
      </c>
      <c r="Y43" s="14">
        <v>1.49</v>
      </c>
      <c r="Z43" s="14">
        <f>60-((14.41)*LN((Y43)))</f>
        <v>54.25363611141433</v>
      </c>
      <c r="AA43" s="8"/>
      <c r="AB43" s="1">
        <v>42164</v>
      </c>
      <c r="AC43" s="14">
        <v>300</v>
      </c>
      <c r="AD43" s="14">
        <f t="shared" si="3"/>
        <v>0.3</v>
      </c>
      <c r="AE43" s="14">
        <f t="shared" si="4"/>
        <v>86.398543284542427</v>
      </c>
    </row>
    <row r="44" spans="1:31" x14ac:dyDescent="0.25">
      <c r="B44" s="15"/>
      <c r="C44" s="15"/>
      <c r="D44" s="15"/>
      <c r="E44" s="15"/>
      <c r="F44" s="15"/>
      <c r="G44" s="15"/>
      <c r="H44" s="15"/>
      <c r="U44" t="s">
        <v>73</v>
      </c>
      <c r="V44" s="15"/>
      <c r="W44" s="14">
        <f>AVERAGE(W42:W43)</f>
        <v>44.101519576550345</v>
      </c>
      <c r="X44" t="s">
        <v>71</v>
      </c>
      <c r="Z44" s="14">
        <f>AVERAGE(Z37:Z40)</f>
        <v>51.075694487680472</v>
      </c>
      <c r="AA44" s="8"/>
      <c r="AB44" s="1">
        <v>42194</v>
      </c>
      <c r="AC44" s="14">
        <v>26.3</v>
      </c>
      <c r="AD44" s="14">
        <f t="shared" si="3"/>
        <v>2.63E-2</v>
      </c>
      <c r="AE44" s="14">
        <f t="shared" si="4"/>
        <v>51.297184103029224</v>
      </c>
    </row>
    <row r="45" spans="1:31" x14ac:dyDescent="0.25">
      <c r="A45" s="3" t="s">
        <v>6</v>
      </c>
      <c r="K45" s="3" t="s">
        <v>44</v>
      </c>
      <c r="X45" t="s">
        <v>71</v>
      </c>
      <c r="Z45" s="14">
        <f>AVERAGE(Z41:Z43)</f>
        <v>52.907526398328152</v>
      </c>
      <c r="AB45" s="1">
        <v>42214</v>
      </c>
      <c r="AC45" s="14">
        <v>192</v>
      </c>
      <c r="AD45" s="14">
        <f t="shared" si="3"/>
        <v>0.192</v>
      </c>
      <c r="AE45" s="14">
        <f t="shared" si="4"/>
        <v>79.963083264640616</v>
      </c>
    </row>
    <row r="46" spans="1:31" x14ac:dyDescent="0.25">
      <c r="B46" s="4">
        <v>41830</v>
      </c>
      <c r="C46" s="5">
        <v>41836</v>
      </c>
      <c r="D46" s="4">
        <v>41850</v>
      </c>
      <c r="E46" s="4">
        <v>41876</v>
      </c>
      <c r="F46" s="5">
        <v>41885</v>
      </c>
      <c r="G46" s="5">
        <v>41893</v>
      </c>
      <c r="H46" s="9">
        <v>41912</v>
      </c>
      <c r="L46" s="4">
        <v>41830</v>
      </c>
      <c r="M46" s="5">
        <v>41836</v>
      </c>
      <c r="N46" s="4">
        <v>41850</v>
      </c>
      <c r="O46" s="4">
        <v>41876</v>
      </c>
      <c r="P46" s="5">
        <v>41885</v>
      </c>
      <c r="Q46" s="5">
        <v>41893</v>
      </c>
      <c r="R46" s="9">
        <v>41912</v>
      </c>
      <c r="X46" t="s">
        <v>73</v>
      </c>
      <c r="Z46" s="14">
        <f>AVERAGE(Z44:Z45)</f>
        <v>51.991610443004312</v>
      </c>
      <c r="AB46" s="1">
        <v>42226</v>
      </c>
      <c r="AC46" s="14">
        <v>1090</v>
      </c>
      <c r="AD46" s="14">
        <f t="shared" si="3"/>
        <v>1.0900000000000001</v>
      </c>
      <c r="AE46" s="14">
        <f t="shared" si="4"/>
        <v>105.0025135027184</v>
      </c>
    </row>
    <row r="47" spans="1:31" x14ac:dyDescent="0.25">
      <c r="A47">
        <v>0</v>
      </c>
      <c r="B47" s="15">
        <v>2</v>
      </c>
      <c r="C47" s="15">
        <v>2.2000000000000002</v>
      </c>
      <c r="F47" s="15">
        <v>2.2999999999999998</v>
      </c>
      <c r="G47" s="15">
        <v>1.94</v>
      </c>
      <c r="K47">
        <v>0</v>
      </c>
      <c r="M47">
        <v>97</v>
      </c>
      <c r="P47">
        <v>53</v>
      </c>
      <c r="Q47">
        <v>30</v>
      </c>
      <c r="AB47" s="1">
        <v>42256</v>
      </c>
      <c r="AC47" s="14">
        <v>50.3</v>
      </c>
      <c r="AD47" s="14">
        <f t="shared" si="3"/>
        <v>5.0299999999999997E-2</v>
      </c>
      <c r="AE47" s="14">
        <f t="shared" si="4"/>
        <v>60.647633211864097</v>
      </c>
    </row>
    <row r="48" spans="1:31" x14ac:dyDescent="0.25">
      <c r="A48">
        <v>0.5</v>
      </c>
      <c r="B48" s="15">
        <v>2</v>
      </c>
      <c r="C48" s="15">
        <v>1.08</v>
      </c>
      <c r="F48" s="15">
        <v>0.5</v>
      </c>
      <c r="G48" s="15">
        <v>2.68</v>
      </c>
      <c r="H48" s="15">
        <v>8.1</v>
      </c>
      <c r="K48">
        <v>0.5</v>
      </c>
      <c r="M48">
        <v>42</v>
      </c>
      <c r="P48">
        <v>3</v>
      </c>
      <c r="Q48">
        <v>8</v>
      </c>
      <c r="AA48" s="24"/>
      <c r="AB48" s="1">
        <v>42256</v>
      </c>
      <c r="AC48" s="14">
        <v>101</v>
      </c>
      <c r="AD48" s="14">
        <f t="shared" si="3"/>
        <v>0.10100000000000001</v>
      </c>
      <c r="AE48" s="14">
        <f t="shared" si="4"/>
        <v>70.700037852850969</v>
      </c>
    </row>
    <row r="49" spans="1:31" x14ac:dyDescent="0.25">
      <c r="A49">
        <v>1</v>
      </c>
      <c r="B49" s="15">
        <v>2.2000000000000002</v>
      </c>
      <c r="C49" s="15">
        <v>0.94</v>
      </c>
      <c r="F49" s="15">
        <v>1.53</v>
      </c>
      <c r="G49" s="15">
        <v>2.62</v>
      </c>
      <c r="K49">
        <v>1</v>
      </c>
      <c r="M49">
        <v>24</v>
      </c>
      <c r="P49">
        <v>2</v>
      </c>
      <c r="Q49">
        <v>2</v>
      </c>
      <c r="AA49" s="24"/>
      <c r="AB49" s="23" t="s">
        <v>67</v>
      </c>
      <c r="AC49">
        <f>MEDIAN(AC37:AC48)</f>
        <v>79.349999999999994</v>
      </c>
      <c r="AD49" s="14"/>
    </row>
    <row r="50" spans="1:31" x14ac:dyDescent="0.25">
      <c r="A50">
        <v>1.5</v>
      </c>
      <c r="B50" s="15">
        <v>1</v>
      </c>
      <c r="C50" s="15">
        <v>0.56999999999999995</v>
      </c>
      <c r="F50" s="15">
        <v>1.67</v>
      </c>
      <c r="G50" s="15">
        <v>2.59</v>
      </c>
      <c r="K50">
        <v>1.5</v>
      </c>
      <c r="M50">
        <v>4</v>
      </c>
      <c r="P50">
        <v>0.2</v>
      </c>
      <c r="Q50">
        <v>2</v>
      </c>
      <c r="AA50" s="24"/>
      <c r="AB50" s="23" t="s">
        <v>86</v>
      </c>
      <c r="AC50">
        <f>MEDIAN(AC37:AC42)</f>
        <v>48.1</v>
      </c>
      <c r="AD50" s="14"/>
    </row>
    <row r="51" spans="1:31" x14ac:dyDescent="0.25">
      <c r="A51">
        <v>2</v>
      </c>
      <c r="B51" s="15">
        <v>1.2</v>
      </c>
      <c r="C51" s="15">
        <v>0.47</v>
      </c>
      <c r="F51" s="15">
        <v>1.67</v>
      </c>
      <c r="G51" s="15">
        <v>4.46</v>
      </c>
      <c r="K51">
        <v>2</v>
      </c>
      <c r="M51">
        <v>2</v>
      </c>
      <c r="P51">
        <v>0.2</v>
      </c>
      <c r="Q51">
        <v>7</v>
      </c>
      <c r="AA51" s="24"/>
      <c r="AB51" s="23" t="s">
        <v>87</v>
      </c>
      <c r="AC51">
        <f>MEDIAN(AC43:AC48)</f>
        <v>146.5</v>
      </c>
      <c r="AD51" s="14"/>
    </row>
    <row r="52" spans="1:31" x14ac:dyDescent="0.25">
      <c r="C52" s="15"/>
      <c r="AB52" t="s">
        <v>69</v>
      </c>
      <c r="AC52">
        <v>19.100000000000001</v>
      </c>
      <c r="AD52" s="14"/>
    </row>
    <row r="53" spans="1:31" x14ac:dyDescent="0.25">
      <c r="A53" s="3"/>
      <c r="K53" s="3"/>
      <c r="AA53" s="24"/>
      <c r="AB53" s="24" t="s">
        <v>70</v>
      </c>
      <c r="AC53">
        <v>1090</v>
      </c>
      <c r="AD53" s="14"/>
    </row>
    <row r="54" spans="1:31" x14ac:dyDescent="0.25">
      <c r="A54" s="3" t="s">
        <v>27</v>
      </c>
      <c r="B54" s="4">
        <v>41830</v>
      </c>
      <c r="C54" s="5">
        <v>41836</v>
      </c>
      <c r="D54" s="4">
        <v>41850</v>
      </c>
      <c r="E54" s="4">
        <v>41876</v>
      </c>
      <c r="F54" s="5">
        <v>41885</v>
      </c>
      <c r="G54" s="5">
        <v>41893</v>
      </c>
      <c r="H54" s="9">
        <v>41912</v>
      </c>
      <c r="K54" s="3" t="s">
        <v>46</v>
      </c>
      <c r="L54" s="4">
        <v>41830</v>
      </c>
      <c r="M54" s="5">
        <v>41836</v>
      </c>
      <c r="N54" s="4">
        <v>41850</v>
      </c>
      <c r="O54" s="4">
        <v>41876</v>
      </c>
      <c r="P54" s="5">
        <v>41885</v>
      </c>
      <c r="Q54" s="5">
        <v>41893</v>
      </c>
      <c r="R54" s="9">
        <v>41912</v>
      </c>
      <c r="AA54" s="25"/>
      <c r="AB54" s="27" t="s">
        <v>71</v>
      </c>
      <c r="AE54" s="14">
        <f>AVERAGE(AE37:AE42)</f>
        <v>58.80944895352517</v>
      </c>
    </row>
    <row r="55" spans="1:31" x14ac:dyDescent="0.25">
      <c r="A55">
        <v>0</v>
      </c>
      <c r="B55">
        <v>8.3000000000000007</v>
      </c>
      <c r="C55" s="15">
        <v>7.5</v>
      </c>
      <c r="D55">
        <v>8.1</v>
      </c>
      <c r="E55">
        <v>7.4</v>
      </c>
      <c r="F55">
        <v>7.2</v>
      </c>
      <c r="G55">
        <v>7.3</v>
      </c>
      <c r="K55">
        <v>0</v>
      </c>
      <c r="L55">
        <v>448</v>
      </c>
      <c r="M55">
        <v>555</v>
      </c>
      <c r="N55">
        <v>418</v>
      </c>
      <c r="O55">
        <v>393</v>
      </c>
      <c r="P55">
        <v>544</v>
      </c>
      <c r="Q55">
        <v>317</v>
      </c>
      <c r="AA55" s="24"/>
      <c r="AB55" s="26" t="s">
        <v>72</v>
      </c>
      <c r="AE55" s="14">
        <f>AVERAGE(AE43:AE48)</f>
        <v>75.66816586994095</v>
      </c>
    </row>
    <row r="56" spans="1:31" x14ac:dyDescent="0.25">
      <c r="A56">
        <v>0.5</v>
      </c>
      <c r="B56">
        <v>8</v>
      </c>
      <c r="C56" s="15">
        <v>7.2</v>
      </c>
      <c r="D56">
        <v>6.9</v>
      </c>
      <c r="E56">
        <v>7.2</v>
      </c>
      <c r="F56">
        <v>7.1</v>
      </c>
      <c r="G56">
        <v>7.1</v>
      </c>
      <c r="K56">
        <v>0.5</v>
      </c>
      <c r="L56">
        <v>504</v>
      </c>
      <c r="M56">
        <v>572</v>
      </c>
      <c r="N56">
        <v>575</v>
      </c>
      <c r="O56">
        <v>534</v>
      </c>
      <c r="P56">
        <v>559</v>
      </c>
      <c r="Q56">
        <v>507</v>
      </c>
      <c r="R56">
        <v>423</v>
      </c>
      <c r="AA56" s="24"/>
      <c r="AB56" s="26" t="s">
        <v>73</v>
      </c>
      <c r="AE56" s="14">
        <f>AVERAGE(AE54:AE55)</f>
        <v>67.238807411733063</v>
      </c>
    </row>
    <row r="57" spans="1:31" x14ac:dyDescent="0.25">
      <c r="A57">
        <v>1</v>
      </c>
      <c r="B57">
        <v>8.1999999999999993</v>
      </c>
      <c r="C57" s="15">
        <v>7.1</v>
      </c>
      <c r="D57">
        <v>6.8</v>
      </c>
      <c r="F57">
        <v>7</v>
      </c>
      <c r="G57">
        <v>7.1</v>
      </c>
      <c r="K57">
        <v>1</v>
      </c>
      <c r="L57">
        <v>589</v>
      </c>
      <c r="M57">
        <v>575</v>
      </c>
      <c r="N57">
        <v>596</v>
      </c>
      <c r="P57">
        <v>586</v>
      </c>
      <c r="Q57">
        <v>549</v>
      </c>
    </row>
    <row r="58" spans="1:31" x14ac:dyDescent="0.25">
      <c r="A58">
        <v>1.5</v>
      </c>
      <c r="B58">
        <v>8</v>
      </c>
      <c r="C58" s="15">
        <v>7</v>
      </c>
      <c r="D58">
        <v>6.6</v>
      </c>
      <c r="F58">
        <v>7</v>
      </c>
      <c r="G58">
        <v>7.1</v>
      </c>
      <c r="K58">
        <v>1.5</v>
      </c>
      <c r="L58">
        <v>597</v>
      </c>
      <c r="M58">
        <v>575</v>
      </c>
      <c r="N58">
        <v>613</v>
      </c>
      <c r="P58">
        <v>578</v>
      </c>
      <c r="Q58">
        <v>546</v>
      </c>
    </row>
    <row r="59" spans="1:31" x14ac:dyDescent="0.25">
      <c r="A59">
        <v>2</v>
      </c>
      <c r="B59">
        <v>7.6</v>
      </c>
      <c r="C59" s="15">
        <v>6.9</v>
      </c>
      <c r="D59">
        <v>6.4</v>
      </c>
      <c r="G59">
        <v>7.1</v>
      </c>
      <c r="K59">
        <v>2</v>
      </c>
      <c r="L59">
        <v>606</v>
      </c>
      <c r="M59">
        <v>575</v>
      </c>
      <c r="N59">
        <v>615</v>
      </c>
      <c r="P59">
        <v>578</v>
      </c>
      <c r="Q59">
        <v>572</v>
      </c>
    </row>
  </sheetData>
  <printOptions headings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E1" workbookViewId="0">
      <selection activeCell="A14" sqref="A14"/>
    </sheetView>
  </sheetViews>
  <sheetFormatPr defaultRowHeight="15" x14ac:dyDescent="0.25"/>
  <cols>
    <col min="1" max="1" width="10.7109375" bestFit="1" customWidth="1"/>
    <col min="3" max="3" width="13" customWidth="1"/>
  </cols>
  <sheetData>
    <row r="1" spans="1:22" s="3" customFormat="1" x14ac:dyDescent="0.25">
      <c r="A1" s="3" t="s">
        <v>29</v>
      </c>
    </row>
    <row r="2" spans="1:22" x14ac:dyDescent="0.25">
      <c r="A2" t="s">
        <v>0</v>
      </c>
    </row>
    <row r="3" spans="1:22" x14ac:dyDescent="0.25">
      <c r="A3" t="s">
        <v>5</v>
      </c>
    </row>
    <row r="4" spans="1:22" x14ac:dyDescent="0.25">
      <c r="A4" t="s">
        <v>18</v>
      </c>
    </row>
    <row r="5" spans="1:22" x14ac:dyDescent="0.25">
      <c r="A5" t="s">
        <v>21</v>
      </c>
    </row>
    <row r="7" spans="1:22" x14ac:dyDescent="0.2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</v>
      </c>
      <c r="N7" s="2"/>
    </row>
    <row r="8" spans="1:22" s="3" customFormat="1" x14ac:dyDescent="0.25">
      <c r="B8" s="3" t="s">
        <v>3</v>
      </c>
      <c r="M8" s="3" t="s">
        <v>41</v>
      </c>
    </row>
    <row r="9" spans="1:22" x14ac:dyDescent="0.25">
      <c r="A9" t="s">
        <v>2</v>
      </c>
      <c r="B9" t="s">
        <v>7</v>
      </c>
      <c r="C9" t="s">
        <v>6</v>
      </c>
      <c r="D9" t="s">
        <v>13</v>
      </c>
      <c r="E9" t="s">
        <v>16</v>
      </c>
      <c r="F9" t="s">
        <v>8</v>
      </c>
      <c r="G9" t="s">
        <v>9</v>
      </c>
      <c r="H9" t="s">
        <v>10</v>
      </c>
      <c r="I9" t="s">
        <v>12</v>
      </c>
      <c r="J9" t="s">
        <v>11</v>
      </c>
      <c r="M9" t="s">
        <v>19</v>
      </c>
      <c r="N9" t="s">
        <v>9</v>
      </c>
      <c r="O9" t="s">
        <v>14</v>
      </c>
      <c r="P9" t="s">
        <v>6</v>
      </c>
      <c r="Q9" t="s">
        <v>27</v>
      </c>
      <c r="R9" t="s">
        <v>15</v>
      </c>
      <c r="S9" t="s">
        <v>17</v>
      </c>
      <c r="T9" t="s">
        <v>25</v>
      </c>
      <c r="U9" t="s">
        <v>26</v>
      </c>
      <c r="V9" t="s">
        <v>22</v>
      </c>
    </row>
    <row r="10" spans="1:22" x14ac:dyDescent="0.25">
      <c r="A10" s="1">
        <v>36369</v>
      </c>
      <c r="B10">
        <v>0.83</v>
      </c>
      <c r="C10">
        <v>7.1999999999999995E-2</v>
      </c>
      <c r="E10">
        <v>0</v>
      </c>
      <c r="I10">
        <v>5.56</v>
      </c>
      <c r="J10">
        <v>7.5999999999999998E-2</v>
      </c>
      <c r="M10">
        <v>26.5</v>
      </c>
      <c r="S10">
        <v>1.5</v>
      </c>
    </row>
    <row r="11" spans="1:22" x14ac:dyDescent="0.25">
      <c r="A11" s="1">
        <v>39681</v>
      </c>
      <c r="I11">
        <v>2.86</v>
      </c>
      <c r="J11">
        <v>3.5000000000000003E-2</v>
      </c>
      <c r="V11" t="s">
        <v>23</v>
      </c>
    </row>
    <row r="12" spans="1:22" x14ac:dyDescent="0.25">
      <c r="A12" s="1">
        <v>41413</v>
      </c>
      <c r="B12">
        <v>0.83899999999999997</v>
      </c>
      <c r="C12">
        <v>5.86</v>
      </c>
      <c r="J12">
        <v>4.2000000000000003E-2</v>
      </c>
    </row>
    <row r="13" spans="1:22" x14ac:dyDescent="0.25">
      <c r="A13" s="1">
        <v>41850</v>
      </c>
      <c r="C13">
        <v>1.85</v>
      </c>
      <c r="E13">
        <v>0.108</v>
      </c>
      <c r="J13">
        <v>1.9900000000000001E-2</v>
      </c>
      <c r="N13">
        <v>418</v>
      </c>
      <c r="O13">
        <v>11.8</v>
      </c>
      <c r="Q13">
        <v>8.1</v>
      </c>
      <c r="R13">
        <v>95</v>
      </c>
      <c r="U13">
        <v>1.06</v>
      </c>
    </row>
    <row r="14" spans="1:22" x14ac:dyDescent="0.25">
      <c r="A14" s="1">
        <v>41836</v>
      </c>
      <c r="B14">
        <v>0.56799999999999995</v>
      </c>
      <c r="C14">
        <v>1.88</v>
      </c>
      <c r="D14">
        <v>2.59</v>
      </c>
      <c r="F14">
        <v>290</v>
      </c>
      <c r="G14">
        <v>588</v>
      </c>
      <c r="H14">
        <v>7.71</v>
      </c>
      <c r="I14">
        <v>55.8</v>
      </c>
      <c r="J14">
        <v>7.0999999999999994E-2</v>
      </c>
      <c r="M14">
        <v>27.1</v>
      </c>
      <c r="N14">
        <v>407</v>
      </c>
      <c r="O14">
        <v>13.3</v>
      </c>
      <c r="P14">
        <v>2.2000000000000002</v>
      </c>
      <c r="R14">
        <v>144</v>
      </c>
      <c r="S14">
        <v>8.1999999999999993</v>
      </c>
    </row>
    <row r="15" spans="1:22" x14ac:dyDescent="0.25">
      <c r="A15" s="1">
        <v>41849</v>
      </c>
      <c r="B15">
        <v>5.83</v>
      </c>
      <c r="C15">
        <v>13.3</v>
      </c>
      <c r="J15">
        <v>1.34</v>
      </c>
    </row>
    <row r="16" spans="1:22" x14ac:dyDescent="0.25">
      <c r="A16" s="1">
        <v>41876</v>
      </c>
      <c r="C16">
        <v>1.06</v>
      </c>
      <c r="E16">
        <v>0.108</v>
      </c>
      <c r="J16">
        <v>8.8099999999999998E-2</v>
      </c>
      <c r="N16">
        <v>393</v>
      </c>
      <c r="O16">
        <v>6.3</v>
      </c>
      <c r="Q16">
        <v>7.4</v>
      </c>
      <c r="T16">
        <v>6.7</v>
      </c>
      <c r="U16">
        <v>1.06</v>
      </c>
    </row>
    <row r="17" spans="1:22" x14ac:dyDescent="0.25">
      <c r="A17" s="1">
        <v>41885</v>
      </c>
      <c r="B17">
        <v>0.439</v>
      </c>
      <c r="C17">
        <v>2.68</v>
      </c>
      <c r="D17">
        <v>2.95</v>
      </c>
      <c r="F17">
        <v>148</v>
      </c>
      <c r="G17">
        <v>374</v>
      </c>
      <c r="H17">
        <v>8.17</v>
      </c>
      <c r="I17">
        <v>0</v>
      </c>
      <c r="J17">
        <v>1.9099999999999999E-2</v>
      </c>
      <c r="M17">
        <v>21</v>
      </c>
      <c r="N17">
        <v>544</v>
      </c>
      <c r="O17">
        <v>5.5</v>
      </c>
      <c r="P17">
        <v>2.2999999999999998</v>
      </c>
      <c r="R17">
        <v>53</v>
      </c>
      <c r="S17">
        <v>5.9</v>
      </c>
    </row>
    <row r="18" spans="1:22" x14ac:dyDescent="0.25">
      <c r="A18" s="1">
        <v>41893</v>
      </c>
      <c r="B18">
        <v>1.3</v>
      </c>
      <c r="C18">
        <v>0.71199999999999997</v>
      </c>
      <c r="D18">
        <v>1.88</v>
      </c>
      <c r="F18">
        <v>126</v>
      </c>
      <c r="G18">
        <v>358</v>
      </c>
      <c r="H18">
        <v>7.47</v>
      </c>
      <c r="J18">
        <v>0.125</v>
      </c>
      <c r="M18">
        <v>12.1</v>
      </c>
      <c r="N18">
        <v>317</v>
      </c>
      <c r="O18">
        <v>3.6</v>
      </c>
      <c r="R18">
        <v>30</v>
      </c>
      <c r="S18">
        <v>4.5</v>
      </c>
    </row>
    <row r="19" spans="1:22" x14ac:dyDescent="0.25">
      <c r="A19" s="1">
        <v>41912</v>
      </c>
      <c r="J19">
        <v>2.5499999999999998E-2</v>
      </c>
      <c r="O19">
        <v>4</v>
      </c>
      <c r="U19">
        <v>1.18</v>
      </c>
    </row>
    <row r="21" spans="1:22" s="2" customFormat="1" x14ac:dyDescent="0.25">
      <c r="A21" s="2" t="s">
        <v>4</v>
      </c>
      <c r="M21" s="2" t="s">
        <v>4</v>
      </c>
    </row>
    <row r="22" spans="1:22" s="3" customFormat="1" x14ac:dyDescent="0.25">
      <c r="B22" s="3" t="s">
        <v>3</v>
      </c>
      <c r="M22" s="3" t="s">
        <v>41</v>
      </c>
    </row>
    <row r="23" spans="1:22" x14ac:dyDescent="0.25">
      <c r="B23" t="s">
        <v>7</v>
      </c>
      <c r="C23" t="s">
        <v>6</v>
      </c>
      <c r="D23" t="s">
        <v>13</v>
      </c>
      <c r="E23" t="s">
        <v>16</v>
      </c>
      <c r="F23" t="s">
        <v>8</v>
      </c>
      <c r="G23" t="s">
        <v>9</v>
      </c>
      <c r="H23" t="s">
        <v>10</v>
      </c>
      <c r="I23" t="s">
        <v>12</v>
      </c>
      <c r="J23" t="s">
        <v>11</v>
      </c>
      <c r="M23" t="s">
        <v>19</v>
      </c>
      <c r="N23" t="s">
        <v>9</v>
      </c>
      <c r="O23" t="s">
        <v>14</v>
      </c>
      <c r="P23" t="s">
        <v>6</v>
      </c>
      <c r="R23" t="s">
        <v>15</v>
      </c>
      <c r="S23" t="s">
        <v>17</v>
      </c>
      <c r="V23" t="s">
        <v>22</v>
      </c>
    </row>
    <row r="24" spans="1:22" x14ac:dyDescent="0.25">
      <c r="A24" t="s">
        <v>2</v>
      </c>
    </row>
    <row r="25" spans="1:22" x14ac:dyDescent="0.25">
      <c r="A25" s="1">
        <v>39673</v>
      </c>
      <c r="I25">
        <v>5.2</v>
      </c>
      <c r="J25">
        <v>2.7E-2</v>
      </c>
    </row>
    <row r="26" spans="1:22" x14ac:dyDescent="0.25">
      <c r="A26" s="1">
        <v>41836</v>
      </c>
      <c r="B26">
        <v>0.625</v>
      </c>
      <c r="C26">
        <v>4.71</v>
      </c>
      <c r="D26">
        <v>5.79</v>
      </c>
      <c r="F26">
        <v>179</v>
      </c>
      <c r="G26">
        <v>426</v>
      </c>
      <c r="H26">
        <v>8.1999999999999993</v>
      </c>
      <c r="I26">
        <v>7.19</v>
      </c>
      <c r="J26">
        <v>3.7199999999999997E-2</v>
      </c>
      <c r="M26">
        <v>27</v>
      </c>
      <c r="O26">
        <v>9.6</v>
      </c>
      <c r="P26" t="s">
        <v>20</v>
      </c>
      <c r="R26">
        <v>103</v>
      </c>
      <c r="S26">
        <v>7.2</v>
      </c>
    </row>
    <row r="27" spans="1:22" x14ac:dyDescent="0.25">
      <c r="A27" s="1">
        <v>41850</v>
      </c>
      <c r="J27">
        <v>2.64E-2</v>
      </c>
      <c r="N27">
        <v>406</v>
      </c>
      <c r="O27">
        <v>8.6</v>
      </c>
      <c r="Q27">
        <v>8.1</v>
      </c>
      <c r="U27">
        <v>0.77</v>
      </c>
    </row>
    <row r="28" spans="1:22" x14ac:dyDescent="0.25">
      <c r="A28" s="1">
        <v>41876</v>
      </c>
      <c r="C28">
        <v>1.96</v>
      </c>
      <c r="J28">
        <v>2.9399999999999999E-2</v>
      </c>
      <c r="N28">
        <v>377</v>
      </c>
      <c r="O28">
        <v>6.3</v>
      </c>
      <c r="Q28">
        <v>7.4</v>
      </c>
      <c r="T28">
        <v>1.7</v>
      </c>
      <c r="U28">
        <v>1.08</v>
      </c>
    </row>
    <row r="29" spans="1:22" x14ac:dyDescent="0.25">
      <c r="A29" s="1">
        <v>41885</v>
      </c>
      <c r="B29">
        <v>0.53100000000000003</v>
      </c>
      <c r="C29">
        <v>2.38</v>
      </c>
      <c r="D29">
        <v>2.88</v>
      </c>
      <c r="F29">
        <v>179</v>
      </c>
      <c r="G29">
        <v>400</v>
      </c>
      <c r="H29">
        <v>8.14</v>
      </c>
      <c r="I29">
        <v>7.08</v>
      </c>
      <c r="J29">
        <v>2.7900000000000001E-2</v>
      </c>
      <c r="M29">
        <v>28.2</v>
      </c>
      <c r="O29">
        <v>8.1999999999999993</v>
      </c>
      <c r="R29">
        <v>94</v>
      </c>
      <c r="S29">
        <v>7.21</v>
      </c>
    </row>
    <row r="30" spans="1:22" x14ac:dyDescent="0.25">
      <c r="A30" s="1">
        <v>41893</v>
      </c>
      <c r="B30">
        <v>1.1499999999999999</v>
      </c>
      <c r="C30">
        <v>2.9499999999999998E-2</v>
      </c>
      <c r="D30">
        <v>0.88800000000000001</v>
      </c>
      <c r="F30">
        <v>94.2</v>
      </c>
      <c r="G30">
        <v>263</v>
      </c>
      <c r="H30">
        <v>7.18</v>
      </c>
      <c r="J30">
        <v>8.5300000000000001E-2</v>
      </c>
      <c r="M30">
        <v>11.9</v>
      </c>
      <c r="N30">
        <v>246</v>
      </c>
      <c r="O30">
        <v>1.1000000000000001</v>
      </c>
      <c r="P30" t="s">
        <v>24</v>
      </c>
      <c r="R30">
        <v>11</v>
      </c>
      <c r="S30">
        <v>5.5</v>
      </c>
      <c r="V30" t="s">
        <v>28</v>
      </c>
    </row>
    <row r="31" spans="1:22" x14ac:dyDescent="0.25">
      <c r="A31" s="1">
        <v>41912</v>
      </c>
      <c r="J31">
        <v>8.2900000000000001E-2</v>
      </c>
      <c r="N31">
        <v>428</v>
      </c>
      <c r="O31">
        <v>8.6</v>
      </c>
      <c r="T31">
        <v>3</v>
      </c>
      <c r="U31">
        <v>1.21</v>
      </c>
    </row>
  </sheetData>
  <printOptions gridLines="1"/>
  <pageMargins left="0.7" right="0.7" top="0.75" bottom="0.75" header="0.3" footer="0.3"/>
  <pageSetup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H15" sqref="H15"/>
    </sheetView>
  </sheetViews>
  <sheetFormatPr defaultRowHeight="15" x14ac:dyDescent="0.25"/>
  <cols>
    <col min="1" max="1" width="14.140625" customWidth="1"/>
    <col min="2" max="2" width="14.85546875" customWidth="1"/>
    <col min="3" max="3" width="14.5703125" customWidth="1"/>
    <col min="4" max="4" width="10" customWidth="1"/>
    <col min="8" max="8" width="10.42578125" customWidth="1"/>
    <col min="9" max="9" width="10.7109375" customWidth="1"/>
    <col min="10" max="10" width="10.85546875" customWidth="1"/>
    <col min="16" max="16" width="10.7109375" bestFit="1" customWidth="1"/>
  </cols>
  <sheetData>
    <row r="1" spans="1:16" x14ac:dyDescent="0.25">
      <c r="A1" t="s">
        <v>88</v>
      </c>
      <c r="I1" t="s">
        <v>82</v>
      </c>
    </row>
    <row r="2" spans="1:16" x14ac:dyDescent="0.25">
      <c r="A2" t="s">
        <v>89</v>
      </c>
      <c r="K2" t="s">
        <v>4</v>
      </c>
      <c r="N2" t="s">
        <v>1</v>
      </c>
    </row>
    <row r="3" spans="1:16" x14ac:dyDescent="0.25">
      <c r="H3" s="20"/>
      <c r="I3" t="s">
        <v>81</v>
      </c>
      <c r="J3" s="1" t="s">
        <v>79</v>
      </c>
      <c r="K3" t="s">
        <v>80</v>
      </c>
      <c r="L3" t="s">
        <v>84</v>
      </c>
      <c r="M3" t="s">
        <v>79</v>
      </c>
      <c r="N3" t="s">
        <v>83</v>
      </c>
      <c r="O3" t="s">
        <v>85</v>
      </c>
      <c r="P3" s="1"/>
    </row>
    <row r="4" spans="1:16" x14ac:dyDescent="0.25">
      <c r="B4" t="s">
        <v>77</v>
      </c>
      <c r="C4" t="s">
        <v>78</v>
      </c>
      <c r="D4" t="s">
        <v>79</v>
      </c>
      <c r="H4" s="21"/>
      <c r="I4" s="1">
        <v>41836</v>
      </c>
      <c r="J4" s="17">
        <v>49.5</v>
      </c>
      <c r="K4" s="17">
        <v>56.3</v>
      </c>
      <c r="L4" s="17">
        <v>49.9</v>
      </c>
      <c r="M4" s="17">
        <v>47.38</v>
      </c>
      <c r="N4" s="17">
        <v>65.56</v>
      </c>
      <c r="O4" s="17">
        <v>70.05</v>
      </c>
      <c r="P4" s="1"/>
    </row>
    <row r="5" spans="1:16" x14ac:dyDescent="0.25">
      <c r="A5" t="s">
        <v>1</v>
      </c>
      <c r="B5" s="17">
        <v>44.1</v>
      </c>
      <c r="C5" s="17">
        <v>67.239999999999995</v>
      </c>
      <c r="D5" s="17">
        <v>51.99</v>
      </c>
      <c r="H5" s="21"/>
      <c r="I5" s="1">
        <v>41850</v>
      </c>
      <c r="J5" s="17"/>
      <c r="K5" s="17">
        <v>51.3</v>
      </c>
      <c r="L5" s="17"/>
      <c r="M5" s="17">
        <v>50.16</v>
      </c>
      <c r="N5" s="17">
        <v>47.28</v>
      </c>
      <c r="O5" s="17"/>
      <c r="P5" s="1"/>
    </row>
    <row r="6" spans="1:16" x14ac:dyDescent="0.25">
      <c r="A6" t="s">
        <v>4</v>
      </c>
      <c r="B6" s="17">
        <v>55</v>
      </c>
      <c r="C6" s="17">
        <v>58</v>
      </c>
      <c r="D6" s="17">
        <v>50</v>
      </c>
      <c r="H6" s="20"/>
      <c r="I6" s="1">
        <v>41876</v>
      </c>
      <c r="J6" s="17"/>
      <c r="K6" s="17">
        <v>52.9</v>
      </c>
      <c r="L6" s="17"/>
      <c r="M6" s="17"/>
      <c r="N6" s="17">
        <v>68.709999999999994</v>
      </c>
      <c r="O6" s="17"/>
      <c r="P6" s="1"/>
    </row>
    <row r="7" spans="1:16" x14ac:dyDescent="0.25">
      <c r="H7" s="20"/>
      <c r="I7" s="1">
        <v>41885</v>
      </c>
      <c r="J7" s="17">
        <v>49.9</v>
      </c>
      <c r="K7" s="17">
        <v>52.15</v>
      </c>
      <c r="L7" s="17">
        <v>49.8</v>
      </c>
      <c r="M7" s="17">
        <v>51.61</v>
      </c>
      <c r="N7" s="17">
        <v>46.68</v>
      </c>
      <c r="O7" s="17">
        <v>0</v>
      </c>
      <c r="P7" s="1"/>
    </row>
    <row r="8" spans="1:16" x14ac:dyDescent="0.25">
      <c r="I8" s="1">
        <v>41893</v>
      </c>
      <c r="J8" s="17">
        <v>52.3</v>
      </c>
      <c r="K8" s="17">
        <v>68.260000000000005</v>
      </c>
      <c r="L8" s="17"/>
      <c r="M8" s="17">
        <v>55.15</v>
      </c>
      <c r="N8" s="17">
        <v>73.77</v>
      </c>
      <c r="O8" s="17"/>
      <c r="P8" s="1"/>
    </row>
    <row r="9" spans="1:16" x14ac:dyDescent="0.25">
      <c r="I9" s="1">
        <v>41912</v>
      </c>
      <c r="J9" s="17"/>
      <c r="K9" s="17">
        <v>67.849999999999994</v>
      </c>
      <c r="L9" s="17"/>
      <c r="M9" s="17"/>
      <c r="N9" s="17">
        <v>50.85</v>
      </c>
      <c r="O9" s="17"/>
      <c r="P9" s="1"/>
    </row>
    <row r="10" spans="1:16" x14ac:dyDescent="0.25">
      <c r="I10" s="1">
        <v>42165</v>
      </c>
      <c r="J10" s="17"/>
      <c r="K10" s="17">
        <v>58.69</v>
      </c>
      <c r="L10" s="17"/>
      <c r="M10" s="17"/>
      <c r="N10" s="17">
        <v>86.4</v>
      </c>
      <c r="O10" s="17"/>
      <c r="P10" s="1"/>
    </row>
    <row r="11" spans="1:16" x14ac:dyDescent="0.25">
      <c r="I11" s="1">
        <v>42194</v>
      </c>
      <c r="J11" s="17">
        <v>48.1</v>
      </c>
      <c r="K11" s="17">
        <v>56.68</v>
      </c>
      <c r="L11" s="17">
        <v>54.4</v>
      </c>
      <c r="M11" s="17">
        <v>46.85</v>
      </c>
      <c r="N11" s="17">
        <v>51.3</v>
      </c>
      <c r="O11" s="17">
        <v>44.44</v>
      </c>
      <c r="P11" s="1"/>
    </row>
    <row r="12" spans="1:16" x14ac:dyDescent="0.25">
      <c r="I12" s="1">
        <v>42226</v>
      </c>
      <c r="J12" s="17">
        <v>49.9</v>
      </c>
      <c r="K12" s="17">
        <v>63.19</v>
      </c>
      <c r="L12" s="17">
        <v>68.3</v>
      </c>
      <c r="M12" s="17">
        <v>57.61</v>
      </c>
      <c r="N12" s="17">
        <v>105</v>
      </c>
      <c r="O12" s="17">
        <v>67.94</v>
      </c>
      <c r="P12" s="1"/>
    </row>
    <row r="13" spans="1:16" x14ac:dyDescent="0.25">
      <c r="I13" s="1">
        <v>42256</v>
      </c>
      <c r="J13" s="17">
        <v>52.1</v>
      </c>
      <c r="K13" s="17">
        <v>56.18</v>
      </c>
      <c r="L13">
        <v>57.7</v>
      </c>
      <c r="M13" s="17">
        <v>54.25</v>
      </c>
      <c r="N13" s="17">
        <v>60.65</v>
      </c>
      <c r="O13" s="17">
        <v>47.14</v>
      </c>
      <c r="P13" s="1"/>
    </row>
    <row r="14" spans="1:16" x14ac:dyDescent="0.25">
      <c r="N14" s="17"/>
      <c r="P14" s="1"/>
    </row>
    <row r="15" spans="1:16" x14ac:dyDescent="0.25">
      <c r="N15" s="17"/>
      <c r="P15" s="1"/>
    </row>
    <row r="36" spans="8:8" x14ac:dyDescent="0.25">
      <c r="H36" t="s">
        <v>90</v>
      </c>
    </row>
    <row r="37" spans="8:8" x14ac:dyDescent="0.25">
      <c r="H37" t="s">
        <v>91</v>
      </c>
    </row>
    <row r="38" spans="8:8" x14ac:dyDescent="0.25">
      <c r="H38" t="s">
        <v>92</v>
      </c>
    </row>
    <row r="45" spans="8:8" x14ac:dyDescent="0.25">
      <c r="H45" t="s">
        <v>93</v>
      </c>
    </row>
    <row r="46" spans="8:8" x14ac:dyDescent="0.25">
      <c r="H46" t="s">
        <v>94</v>
      </c>
    </row>
    <row r="47" spans="8:8" x14ac:dyDescent="0.25">
      <c r="H47" t="s">
        <v>96</v>
      </c>
    </row>
    <row r="48" spans="8:8" x14ac:dyDescent="0.25">
      <c r="H48" t="s">
        <v>95</v>
      </c>
    </row>
    <row r="49" spans="8:8" x14ac:dyDescent="0.25">
      <c r="H49" t="s">
        <v>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NortonWaterChemSLOH&amp;Profiles</vt:lpstr>
      <vt:lpstr>JonesWaterChemSLOH&amp;Profiles</vt:lpstr>
      <vt:lpstr>All SWIMS Years</vt:lpstr>
      <vt:lpstr>TSI Table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Unmuth, Jean M</dc:creator>
  <cp:lastModifiedBy>Unmuth, Jean M</cp:lastModifiedBy>
  <cp:lastPrinted>2015-12-16T20:25:01Z</cp:lastPrinted>
  <dcterms:created xsi:type="dcterms:W3CDTF">2015-04-10T19:56:01Z</dcterms:created>
  <dcterms:modified xsi:type="dcterms:W3CDTF">2016-02-09T19:17:31Z</dcterms:modified>
</cp:coreProperties>
</file>