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2120" windowHeight="8835"/>
  </bookViews>
  <sheets>
    <sheet name="Enumeration" sheetId="1" r:id="rId1"/>
    <sheet name="Instructions" sheetId="2" r:id="rId2"/>
    <sheet name="Images" sheetId="3" r:id="rId3"/>
  </sheets>
  <calcPr calcId="145621"/>
</workbook>
</file>

<file path=xl/calcChain.xml><?xml version="1.0" encoding="utf-8"?>
<calcChain xmlns="http://schemas.openxmlformats.org/spreadsheetml/2006/main">
  <c r="C31" i="1" l="1"/>
  <c r="C20" i="1"/>
  <c r="B11" i="1"/>
  <c r="D11" i="1" s="1"/>
  <c r="D20" i="1" s="1"/>
  <c r="F22" i="1" l="1"/>
  <c r="E20" i="1"/>
  <c r="F20" i="1" s="1"/>
  <c r="F23" i="1"/>
</calcChain>
</file>

<file path=xl/sharedStrings.xml><?xml version="1.0" encoding="utf-8"?>
<sst xmlns="http://schemas.openxmlformats.org/spreadsheetml/2006/main" count="66" uniqueCount="63">
  <si>
    <t>Quantitative enumeration of Individuals</t>
  </si>
  <si>
    <t>Vs = Volume of sample</t>
  </si>
  <si>
    <t>Vf = volume of lake water filtered</t>
  </si>
  <si>
    <t>in liters (l)</t>
  </si>
  <si>
    <t>Number of organisms</t>
  </si>
  <si>
    <t>per liter n= (NVs)/(Vf)</t>
  </si>
  <si>
    <t>Volume filtered:</t>
  </si>
  <si>
    <t>V = (A) (D)</t>
  </si>
  <si>
    <t>Distance towed (m)</t>
  </si>
  <si>
    <t>(A)</t>
  </si>
  <si>
    <t>(D)</t>
  </si>
  <si>
    <t>Vf</t>
  </si>
  <si>
    <t>Area of mouth of sampler (m^2)</t>
  </si>
  <si>
    <t>Volume filtered (m^3)</t>
  </si>
  <si>
    <t>Standard deviation =</t>
  </si>
  <si>
    <t>+1SD =</t>
  </si>
  <si>
    <t>-1SD =</t>
  </si>
  <si>
    <t>Veliger Counts from</t>
  </si>
  <si>
    <t>1 ml aliquots</t>
  </si>
  <si>
    <t>Sedgwich-Rafter cell</t>
  </si>
  <si>
    <t>N = average count per 1 ml</t>
  </si>
  <si>
    <t>Veligers / m^3</t>
  </si>
  <si>
    <t xml:space="preserve">Data entry fields are in </t>
  </si>
  <si>
    <t>blue.</t>
  </si>
  <si>
    <t>The spreadsheet calculates the number of veligers per cubic meter +/- 1 standard deviation.</t>
  </si>
  <si>
    <t>Questions?  Please contact Steve Galarneau @ 920-892-8756 ext. 3051.</t>
  </si>
  <si>
    <t>Enumeration spreadsheet for veliger plankton net tows.</t>
  </si>
  <si>
    <t>Diameter of net (m)</t>
  </si>
  <si>
    <t>submitted (ml)</t>
  </si>
  <si>
    <t>Volume filtered from plankton tow:</t>
  </si>
  <si>
    <t>Vf = (A) (L) (1000)</t>
  </si>
  <si>
    <t>Where:</t>
  </si>
  <si>
    <t>r = radius of plankton net in meters</t>
  </si>
  <si>
    <t>L = length of tow in meters</t>
  </si>
  <si>
    <t xml:space="preserve">Vf = volume of lake water filtered in liters </t>
  </si>
  <si>
    <t>Example:</t>
  </si>
  <si>
    <t>r = 0.25m</t>
  </si>
  <si>
    <t>L = 4m</t>
  </si>
  <si>
    <t>Vf = 785 liters</t>
  </si>
  <si>
    <t>Quantitative enumeration of zebra mussel veligers when using Sedgwich-Rafter cells:</t>
  </si>
  <si>
    <t>n = (N(1000)Vs)/Vf</t>
  </si>
  <si>
    <t>Vs = volume of sample in liters</t>
  </si>
  <si>
    <t>N = average number of veligers per cell +- standard deviation of the mean</t>
  </si>
  <si>
    <t>Vf = volume of lake water filtered in liters</t>
  </si>
  <si>
    <t>n = number of veligers per liter</t>
  </si>
  <si>
    <t>If 5 1ml aliquots in Sedgwich-Rafter cell are examined resulting in 3, 5, 2, 4, 7 veligers per 1ml cell, then:</t>
  </si>
  <si>
    <t>Vs = 0.25 liter (250 ml sample bottle)</t>
  </si>
  <si>
    <t>N = 4.2 per ml</t>
  </si>
  <si>
    <t>n = (4.2(1000)0.25)/785</t>
  </si>
  <si>
    <t>n = 1.337 veligers per liter or 1337 veligers per m3</t>
  </si>
  <si>
    <t>Adapted from Wetzel and Likens (1979).</t>
  </si>
  <si>
    <t>__________________________________________________________________________________________________</t>
  </si>
  <si>
    <r>
      <t xml:space="preserve">A = area of plankton net mouth, A = </t>
    </r>
    <r>
      <rPr>
        <sz val="10"/>
        <rFont val="Symbol"/>
        <family val="1"/>
        <charset val="2"/>
      </rPr>
      <t>P</t>
    </r>
    <r>
      <rPr>
        <sz val="10"/>
        <rFont val="Arial"/>
        <family val="2"/>
      </rPr>
      <t xml:space="preserve">r2 </t>
    </r>
  </si>
  <si>
    <t>Adult mussels were found in June 2015.</t>
  </si>
  <si>
    <t>NORTH SITE</t>
  </si>
  <si>
    <t>Sapokesik Lake</t>
  </si>
  <si>
    <t>Menominee County</t>
  </si>
  <si>
    <t>WBIC 340900</t>
  </si>
  <si>
    <t>SWIMS station</t>
  </si>
  <si>
    <t>Condensed material before enumeration.</t>
  </si>
  <si>
    <t>unknown</t>
  </si>
  <si>
    <t>Cencentrated before enumeration</t>
  </si>
  <si>
    <t>ostracod??? Difficult to tell at this angle.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</si>
</sst>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"/>
  </numFmts>
  <fonts count="5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Symbol"/>
      <family val="1"/>
      <charset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2" borderId="1" xfId="0" applyFill="1" applyBorder="1"/>
    <xf numFmtId="0" fontId="0" fillId="0" borderId="0" xfId="0" quotePrefix="1" applyAlignment="1">
      <alignment horizontal="right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/>
    <xf numFmtId="0" fontId="0" fillId="0" borderId="3" xfId="0" quotePrefix="1" applyBorder="1"/>
    <xf numFmtId="0" fontId="0" fillId="0" borderId="0" xfId="0" applyAlignment="1">
      <alignment horizontal="right"/>
    </xf>
    <xf numFmtId="165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/>
    </xf>
    <xf numFmtId="0" fontId="1" fillId="0" borderId="0" xfId="0" applyFont="1" applyAlignment="1">
      <alignment horizontal="center"/>
    </xf>
    <xf numFmtId="0" fontId="1" fillId="0" borderId="3" xfId="0" applyFont="1" applyBorder="1"/>
    <xf numFmtId="0" fontId="0" fillId="0" borderId="0" xfId="0" applyBorder="1"/>
    <xf numFmtId="0" fontId="0" fillId="2" borderId="1" xfId="0" applyFill="1" applyBorder="1" applyAlignment="1">
      <alignment horizontal="center"/>
    </xf>
    <xf numFmtId="0" fontId="1" fillId="0" borderId="0" xfId="0" applyFont="1"/>
    <xf numFmtId="0" fontId="2" fillId="2" borderId="1" xfId="0" applyFont="1" applyFill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0" fontId="4" fillId="0" borderId="0" xfId="0" applyFont="1"/>
    <xf numFmtId="14" fontId="0" fillId="0" borderId="0" xfId="0" applyNumberFormat="1"/>
    <xf numFmtId="0" fontId="4" fillId="0" borderId="0" xfId="0" applyFont="1" applyFill="1"/>
    <xf numFmtId="0" fontId="4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142875</xdr:rowOff>
    </xdr:from>
    <xdr:to>
      <xdr:col>11</xdr:col>
      <xdr:colOff>482600</xdr:colOff>
      <xdr:row>33</xdr:row>
      <xdr:rowOff>19050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42875"/>
          <a:ext cx="6959600" cy="5219700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</xdr:colOff>
      <xdr:row>1</xdr:row>
      <xdr:rowOff>66675</xdr:rowOff>
    </xdr:from>
    <xdr:to>
      <xdr:col>23</xdr:col>
      <xdr:colOff>104775</xdr:colOff>
      <xdr:row>32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8375" y="228600"/>
          <a:ext cx="6807200" cy="5105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219850</xdr:colOff>
      <xdr:row>34</xdr:row>
      <xdr:rowOff>16650</xdr:rowOff>
    </xdr:from>
    <xdr:to>
      <xdr:col>11</xdr:col>
      <xdr:colOff>321450</xdr:colOff>
      <xdr:row>65</xdr:row>
      <xdr:rowOff>102375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50" y="5522100"/>
          <a:ext cx="6807200" cy="510540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34</xdr:row>
      <xdr:rowOff>23811</xdr:rowOff>
    </xdr:from>
    <xdr:to>
      <xdr:col>23</xdr:col>
      <xdr:colOff>114300</xdr:colOff>
      <xdr:row>65</xdr:row>
      <xdr:rowOff>104774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5529261"/>
          <a:ext cx="6800850" cy="51006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tabSelected="1" zoomScaleNormal="100" workbookViewId="0">
      <selection activeCell="A21" sqref="A21"/>
    </sheetView>
  </sheetViews>
  <sheetFormatPr defaultRowHeight="12.75" x14ac:dyDescent="0.2"/>
  <cols>
    <col min="1" max="1" width="20.28515625" customWidth="1"/>
    <col min="2" max="2" width="25.85546875" customWidth="1"/>
    <col min="3" max="3" width="23.7109375" customWidth="1"/>
    <col min="4" max="4" width="27.5703125" customWidth="1"/>
    <col min="5" max="5" width="22.140625" customWidth="1"/>
    <col min="6" max="6" width="14" customWidth="1"/>
  </cols>
  <sheetData>
    <row r="1" spans="1:7" x14ac:dyDescent="0.2">
      <c r="A1" s="17" t="s">
        <v>55</v>
      </c>
      <c r="B1" s="21" t="s">
        <v>56</v>
      </c>
      <c r="C1" s="21" t="s">
        <v>57</v>
      </c>
      <c r="D1" s="22">
        <v>42172</v>
      </c>
      <c r="F1" s="23" t="s">
        <v>58</v>
      </c>
    </row>
    <row r="2" spans="1:7" x14ac:dyDescent="0.2">
      <c r="A2" s="17"/>
      <c r="B2" s="21"/>
      <c r="C2" s="21"/>
      <c r="D2" s="22"/>
      <c r="F2" s="23"/>
    </row>
    <row r="3" spans="1:7" x14ac:dyDescent="0.2">
      <c r="A3" s="21" t="s">
        <v>59</v>
      </c>
      <c r="B3" s="21"/>
      <c r="C3" s="21"/>
      <c r="D3" s="22"/>
      <c r="F3" s="23"/>
    </row>
    <row r="4" spans="1:7" x14ac:dyDescent="0.2">
      <c r="A4" t="s">
        <v>53</v>
      </c>
      <c r="B4" s="21"/>
      <c r="C4" s="21"/>
      <c r="D4" s="22"/>
      <c r="F4" s="23"/>
      <c r="G4" s="21"/>
    </row>
    <row r="5" spans="1:7" x14ac:dyDescent="0.2">
      <c r="A5" s="17"/>
      <c r="B5" s="21"/>
      <c r="C5" s="21"/>
      <c r="D5" s="22"/>
      <c r="F5" s="23"/>
    </row>
    <row r="6" spans="1:7" x14ac:dyDescent="0.2">
      <c r="A6" s="17" t="s">
        <v>54</v>
      </c>
    </row>
    <row r="8" spans="1:7" x14ac:dyDescent="0.2">
      <c r="A8" t="s">
        <v>6</v>
      </c>
      <c r="B8" t="s">
        <v>7</v>
      </c>
    </row>
    <row r="9" spans="1:7" x14ac:dyDescent="0.2">
      <c r="B9" s="1" t="s">
        <v>9</v>
      </c>
      <c r="C9" s="1" t="s">
        <v>10</v>
      </c>
      <c r="D9" s="1" t="s">
        <v>11</v>
      </c>
      <c r="E9" s="1"/>
    </row>
    <row r="10" spans="1:7" ht="13.5" thickBot="1" x14ac:dyDescent="0.25">
      <c r="A10" s="6" t="s">
        <v>27</v>
      </c>
      <c r="B10" s="6" t="s">
        <v>12</v>
      </c>
      <c r="C10" s="6" t="s">
        <v>8</v>
      </c>
      <c r="D10" s="7" t="s">
        <v>13</v>
      </c>
      <c r="E10" s="15"/>
    </row>
    <row r="11" spans="1:7" x14ac:dyDescent="0.2">
      <c r="A11" s="5">
        <v>0.5</v>
      </c>
      <c r="B11" s="11">
        <f>PI()*(A11/2)^2</f>
        <v>0.19634954084936207</v>
      </c>
      <c r="C11" s="24" t="s">
        <v>60</v>
      </c>
      <c r="D11" s="10" t="e">
        <f>B11*C11</f>
        <v>#VALUE!</v>
      </c>
      <c r="E11" s="1"/>
    </row>
    <row r="12" spans="1:7" x14ac:dyDescent="0.2">
      <c r="C12" s="21"/>
    </row>
    <row r="14" spans="1:7" x14ac:dyDescent="0.2">
      <c r="A14" t="s">
        <v>0</v>
      </c>
    </row>
    <row r="16" spans="1:7" x14ac:dyDescent="0.2">
      <c r="A16" s="21" t="s">
        <v>61</v>
      </c>
    </row>
    <row r="18" spans="1:6" x14ac:dyDescent="0.2">
      <c r="A18" t="s">
        <v>1</v>
      </c>
      <c r="B18" t="s">
        <v>17</v>
      </c>
      <c r="C18" t="s">
        <v>20</v>
      </c>
      <c r="D18" t="s">
        <v>2</v>
      </c>
      <c r="E18" s="19" t="s">
        <v>4</v>
      </c>
    </row>
    <row r="19" spans="1:6" ht="13.5" thickBot="1" x14ac:dyDescent="0.25">
      <c r="A19" s="15" t="s">
        <v>28</v>
      </c>
      <c r="B19" s="7" t="s">
        <v>18</v>
      </c>
      <c r="C19" s="8" t="s">
        <v>19</v>
      </c>
      <c r="D19" s="7" t="s">
        <v>3</v>
      </c>
      <c r="E19" s="19" t="s">
        <v>5</v>
      </c>
      <c r="F19" s="14" t="s">
        <v>21</v>
      </c>
    </row>
    <row r="20" spans="1:6" x14ac:dyDescent="0.2">
      <c r="A20" s="16">
        <v>200</v>
      </c>
      <c r="B20" s="18">
        <v>0</v>
      </c>
      <c r="C20" s="1">
        <f>ROUND(AVERAGE(B20:B29),4)</f>
        <v>0</v>
      </c>
      <c r="D20" s="2" t="e">
        <f>ROUND((D11*1000),1)</f>
        <v>#VALUE!</v>
      </c>
      <c r="E20" s="20" t="e">
        <f>ROUND((((C20*1000)*(A20/1000))/$D$20),4)</f>
        <v>#VALUE!</v>
      </c>
      <c r="F20" s="13" t="e">
        <f>ROUND((E20*1000),0)</f>
        <v>#VALUE!</v>
      </c>
    </row>
    <row r="21" spans="1:6" x14ac:dyDescent="0.2">
      <c r="B21" s="18">
        <v>0</v>
      </c>
    </row>
    <row r="22" spans="1:6" x14ac:dyDescent="0.2">
      <c r="B22" s="18">
        <v>0</v>
      </c>
      <c r="E22" s="4" t="s">
        <v>15</v>
      </c>
      <c r="F22" s="1" t="e">
        <f>ROUND(((($C$20+$C$31)*$A$20)/($D$20))*1000,0)</f>
        <v>#VALUE!</v>
      </c>
    </row>
    <row r="23" spans="1:6" x14ac:dyDescent="0.2">
      <c r="B23" s="18">
        <v>0</v>
      </c>
      <c r="E23" s="4" t="s">
        <v>16</v>
      </c>
      <c r="F23" s="1" t="e">
        <f>ROUND(((($C$20-$C$31)*$A$20)/($D$20))*1000,0)</f>
        <v>#VALUE!</v>
      </c>
    </row>
    <row r="24" spans="1:6" x14ac:dyDescent="0.2">
      <c r="B24" s="18">
        <v>0</v>
      </c>
    </row>
    <row r="25" spans="1:6" x14ac:dyDescent="0.2">
      <c r="B25" s="18">
        <v>0</v>
      </c>
    </row>
    <row r="26" spans="1:6" x14ac:dyDescent="0.2">
      <c r="B26" s="18">
        <v>0</v>
      </c>
      <c r="C26" s="21" t="s">
        <v>62</v>
      </c>
    </row>
    <row r="27" spans="1:6" x14ac:dyDescent="0.2">
      <c r="B27" s="18">
        <v>0</v>
      </c>
      <c r="C27" s="21"/>
    </row>
    <row r="28" spans="1:6" x14ac:dyDescent="0.2">
      <c r="B28" s="18">
        <v>0</v>
      </c>
    </row>
    <row r="29" spans="1:6" x14ac:dyDescent="0.2">
      <c r="B29" s="18">
        <v>0</v>
      </c>
    </row>
    <row r="31" spans="1:6" x14ac:dyDescent="0.2">
      <c r="B31" s="9" t="s">
        <v>14</v>
      </c>
      <c r="C31" s="12">
        <f>STDEV(B20:B29)</f>
        <v>0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workbookViewId="0"/>
  </sheetViews>
  <sheetFormatPr defaultRowHeight="12.75" x14ac:dyDescent="0.2"/>
  <cols>
    <col min="2" max="2" width="10.42578125" customWidth="1"/>
    <col min="3" max="3" width="5.140625" customWidth="1"/>
  </cols>
  <sheetData>
    <row r="1" spans="1:4" x14ac:dyDescent="0.2">
      <c r="A1" s="17" t="s">
        <v>26</v>
      </c>
    </row>
    <row r="4" spans="1:4" x14ac:dyDescent="0.2">
      <c r="A4" t="s">
        <v>22</v>
      </c>
      <c r="C4" s="3" t="s">
        <v>23</v>
      </c>
      <c r="D4" t="s">
        <v>24</v>
      </c>
    </row>
    <row r="6" spans="1:4" x14ac:dyDescent="0.2">
      <c r="A6" t="s">
        <v>25</v>
      </c>
    </row>
    <row r="8" spans="1:4" x14ac:dyDescent="0.2">
      <c r="A8" t="s">
        <v>51</v>
      </c>
    </row>
    <row r="9" spans="1:4" x14ac:dyDescent="0.2">
      <c r="A9" t="s">
        <v>29</v>
      </c>
    </row>
    <row r="11" spans="1:4" x14ac:dyDescent="0.2">
      <c r="A11" t="s">
        <v>30</v>
      </c>
    </row>
    <row r="12" spans="1:4" x14ac:dyDescent="0.2">
      <c r="A12" t="s">
        <v>31</v>
      </c>
    </row>
    <row r="13" spans="1:4" x14ac:dyDescent="0.2">
      <c r="A13" t="s">
        <v>32</v>
      </c>
    </row>
    <row r="14" spans="1:4" x14ac:dyDescent="0.2">
      <c r="A14" t="s">
        <v>52</v>
      </c>
    </row>
    <row r="15" spans="1:4" x14ac:dyDescent="0.2">
      <c r="A15" t="s">
        <v>33</v>
      </c>
    </row>
    <row r="16" spans="1:4" x14ac:dyDescent="0.2">
      <c r="A16" t="s">
        <v>34</v>
      </c>
    </row>
    <row r="18" spans="1:1" x14ac:dyDescent="0.2">
      <c r="A18" t="s">
        <v>35</v>
      </c>
    </row>
    <row r="19" spans="1:1" x14ac:dyDescent="0.2">
      <c r="A19" t="s">
        <v>36</v>
      </c>
    </row>
    <row r="20" spans="1:1" x14ac:dyDescent="0.2">
      <c r="A20" t="s">
        <v>37</v>
      </c>
    </row>
    <row r="21" spans="1:1" x14ac:dyDescent="0.2">
      <c r="A21" t="s">
        <v>38</v>
      </c>
    </row>
    <row r="23" spans="1:1" x14ac:dyDescent="0.2">
      <c r="A23" t="s">
        <v>39</v>
      </c>
    </row>
    <row r="25" spans="1:1" x14ac:dyDescent="0.2">
      <c r="A25" t="s">
        <v>40</v>
      </c>
    </row>
    <row r="26" spans="1:1" x14ac:dyDescent="0.2">
      <c r="A26" t="s">
        <v>31</v>
      </c>
    </row>
    <row r="27" spans="1:1" x14ac:dyDescent="0.2">
      <c r="A27" t="s">
        <v>41</v>
      </c>
    </row>
    <row r="28" spans="1:1" x14ac:dyDescent="0.2">
      <c r="A28" t="s">
        <v>42</v>
      </c>
    </row>
    <row r="29" spans="1:1" x14ac:dyDescent="0.2">
      <c r="A29" t="s">
        <v>43</v>
      </c>
    </row>
    <row r="30" spans="1:1" x14ac:dyDescent="0.2">
      <c r="A30" t="s">
        <v>44</v>
      </c>
    </row>
    <row r="32" spans="1:1" x14ac:dyDescent="0.2">
      <c r="A32" t="s">
        <v>35</v>
      </c>
    </row>
    <row r="33" spans="1:1" x14ac:dyDescent="0.2">
      <c r="A33" t="s">
        <v>45</v>
      </c>
    </row>
    <row r="34" spans="1:1" x14ac:dyDescent="0.2">
      <c r="A34" t="s">
        <v>46</v>
      </c>
    </row>
    <row r="35" spans="1:1" x14ac:dyDescent="0.2">
      <c r="A35" t="s">
        <v>47</v>
      </c>
    </row>
    <row r="36" spans="1:1" x14ac:dyDescent="0.2">
      <c r="A36" t="s">
        <v>38</v>
      </c>
    </row>
    <row r="37" spans="1:1" x14ac:dyDescent="0.2">
      <c r="A37" t="s">
        <v>48</v>
      </c>
    </row>
    <row r="38" spans="1:1" x14ac:dyDescent="0.2">
      <c r="A38" t="s">
        <v>49</v>
      </c>
    </row>
    <row r="40" spans="1:1" x14ac:dyDescent="0.2">
      <c r="A40" t="s">
        <v>50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AA52" sqref="AA52"/>
    </sheetView>
  </sheetViews>
  <sheetFormatPr defaultRowHeight="12.7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Enumeration</vt:lpstr>
      <vt:lpstr>Instructions</vt:lpstr>
      <vt:lpstr>Images</vt:lpstr>
    </vt:vector>
  </TitlesOfParts>
  <Company>Wisconsin DNR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Galarneau</dc:creator>
  <cp:lastModifiedBy>LaLiberte, Gina</cp:lastModifiedBy>
  <dcterms:created xsi:type="dcterms:W3CDTF">2002-11-26T20:40:43Z</dcterms:created>
  <dcterms:modified xsi:type="dcterms:W3CDTF">2016-02-02T23:39:04Z</dcterms:modified>
</cp:coreProperties>
</file>