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1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'!$A$1:$Z$24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<sst xmlns="http://schemas.openxmlformats.org/spreadsheetml/2006/main" count="442" uniqueCount="260">
  <si>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</si>
  <si>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</si>
  <si>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</si>
  <si>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</si>
  <si>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</si>
  <si>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</si>
  <si>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</si>
  <si>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</si>
  <si>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</si>
  <si>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</si>
  <si>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</si>
  <si>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</si>
  <si>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</si>
  <si>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</si>
  <si>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</si>
  <si>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</si>
  <si>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</si>
  <si>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</si>
  <si>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</si>
  <si>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</si>
  <si>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</si>
  <si>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</si>
  <si>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</si>
  <si>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</si>
  <si>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</si>
  <si>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</si>
  <si>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</si>
  <si>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</si>
  <si>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</si>
  <si>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</si>
  <si>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</si>
  <si>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</si>
  <si>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</si>
  <si>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</si>
  <si>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</si>
  <si>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</si>
  <si>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</si>
  <si>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</si>
  <si>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</si>
  <si>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</si>
  <si>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</si>
  <si>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</si>
  <si>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</si>
  <si>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</si>
  <si>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</si>
  <si>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</si>
  <si>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</si>
  <si>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</si>
  <si>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</si>
  <si>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</si>
  <si>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</si>
  <si>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</si>
  <si>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</si>
  <si>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</si>
  <si>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</si>
  <si>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</si>
  <si>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</si>
  <si>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</si>
  <si>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</si>
  <si>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</si>
  <si>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</si>
  <si>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</si>
  <si>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</si>
  <si>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</si>
  <si>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</si>
  <si>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</si>
  <si>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</si>
  <si>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</si>
  <si>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</si>
  <si>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</si>
  <si>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</si>
  <si>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</si>
  <si>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</si>
  <si>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</si>
  <si>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</si>
  <si>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</si>
  <si>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</si>
  <si>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</si>
  <si>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</si>
  <si>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</si>
  <si>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</si>
  <si>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</si>
  <si>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</si>
  <si>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</si>
  <si>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</si>
  <si>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</si>
  <si>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</si>
  <si>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</si>
  <si>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</si>
  <si>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</si>
  <si>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</si>
  <si>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</si>
  <si>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</si>
  <si>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</si>
  <si>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</si>
  <si>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</si>
  <si>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</si>
  <si>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</si>
  <si>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</si>
  <si>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</si>
  <si>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</si>
  <si>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</si>
  <si>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</si>
  <si>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</si>
  <si>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</si>
  <si>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</si>
  <si>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</si>
  <si>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</si>
  <si>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</si>
  <si>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</si>
  <si>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</si>
  <si>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</si>
  <si>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</si>
  <si>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</si>
  <si>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</si>
  <si>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</si>
  <si>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</si>
  <si>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</si>
  <si>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</si>
  <si>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</si>
  <si>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</si>
  <si>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</si>
  <si>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</si>
  <si>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</si>
  <si>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</si>
  <si>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</si>
  <si>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</si>
  <si>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</si>
  <si>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</si>
  <si>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</si>
  <si>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</si>
  <si>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</si>
  <si>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</si>
  <si>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</si>
  <si>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</si>
  <si>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</si>
  <si>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</si>
  <si>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</si>
  <si>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</si>
  <si>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</si>
  <si>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</si>
  <si>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</si>
  <si>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</si>
  <si>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</si>
  <si>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</si>
  <si>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</si>
  <si>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</si>
  <si>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</si>
  <si>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</si>
  <si>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</si>
  <si>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</si>
  <si>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</si>
  <si>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</si>
  <si>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</si>
  <si>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</si>
  <si>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</si>
  <si>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</si>
  <si>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</si>
  <si>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</si>
  <si>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</si>
  <si>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</si>
  <si>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</si>
  <si>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</si>
  <si>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</si>
  <si>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</si>
  <si>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</si>
  <si>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</si>
  <si>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</si>
  <si>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</si>
  <si>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</si>
  <si>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</si>
  <si>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</si>
  <si>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</si>
  <si>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</si>
  <si>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</si>
  <si>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</si>
  <si>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</si>
  <si>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</si>
  <si>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</si>
  <si>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</si>
  <si>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</si>
  <si>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</si>
  <si>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</si>
  <si>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</si>
  <si>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</si>
  <si>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</si>
  <si>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</si>
  <si>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</si>
  <si>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</si>
  <si>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</si>
  <si>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</si>
  <si>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</si>
  <si>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</si>
  <si>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</si>
  <si>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</si>
  <si>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</si>
  <si>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</si>
  <si>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</si>
  <si>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</si>
  <si>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</si>
  <si>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</si>
  <si>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</si>
  <si>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</si>
  <si>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</si>
  <si>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</si>
  <si>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</si>
  <si>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</si>
  <si>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</si>
  <si>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</si>
  <si>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</si>
  <si>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</si>
  <si>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</si>
  <si>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</si>
  <si>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</si>
  <si>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</si>
  <si>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</si>
  <si>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</si>
  <si>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</si>
  <si>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</si>
  <si>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</si>
  <si>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</si>
  <si>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</si>
  <si>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</si>
  <si>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</si>
  <si>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</si>
  <si>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</si>
  <si>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</si>
  <si>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</si>
  <si>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</si>
  <si>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</si>
  <si>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</si>
  <si>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</si>
  <si>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</si>
  <si>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</si>
  <si>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</si>
  <si>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</si>
  <si>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</si>
  <si>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</si>
  <si>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</si>
  <si>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</si>
  <si>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</si>
  <si>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</si>
  <si>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</si>
  <si>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</si>
  <si>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</si>
  <si>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</si>
  <si>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</si>
  <si>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</si>
  <si>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</si>
  <si>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</si>
  <si>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</si>
  <si>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Little Crab Lake</t>
  </si>
  <si>
    <t>Vilas</t>
  </si>
  <si>
    <t>RCR &amp; JTS</t>
  </si>
  <si>
    <t>NA</t>
  </si>
  <si>
    <t>m</t>
  </si>
  <si>
    <t>LAND</t>
  </si>
  <si>
    <t>s</t>
  </si>
  <si>
    <t>r</t>
  </si>
  <si>
    <t>Potamogeton zosteriformis x Potamogeton foliosus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</si>
</sst>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31</v>
      </c>
      <c r="C1" s="2" t="s">
        <v>250</v>
      </c>
    </row>
    <row r="3" ht="12.75">
      <c r="A3" s="30" t="s">
        <v>25</v>
      </c>
    </row>
    <row r="4" ht="12.75">
      <c r="B4" s="2" t="s">
        <v>141</v>
      </c>
    </row>
    <row r="5" ht="12.75">
      <c r="B5" s="2" t="s">
        <v>177</v>
      </c>
    </row>
    <row r="6" spans="3:4" ht="12.75">
      <c r="C6" s="2" t="s">
        <v>140</v>
      </c>
      <c r="D6" s="2" t="s">
        <v>158</v>
      </c>
    </row>
    <row r="7" ht="12.75">
      <c r="D7" s="2" t="s">
        <v>160</v>
      </c>
    </row>
    <row r="8" spans="3:4" ht="12.75">
      <c r="C8" s="29" t="s">
        <v>171</v>
      </c>
      <c r="D8" s="2" t="s">
        <v>172</v>
      </c>
    </row>
    <row r="9" spans="3:4" ht="12.75">
      <c r="C9" s="29" t="s">
        <v>173</v>
      </c>
      <c r="D9" s="2" t="s">
        <v>174</v>
      </c>
    </row>
    <row r="10" spans="3:4" ht="12.75">
      <c r="C10" s="29" t="s">
        <v>175</v>
      </c>
      <c r="D10" s="2" t="s">
        <v>176</v>
      </c>
    </row>
    <row r="11" spans="3:4" ht="12.75">
      <c r="C11" s="29" t="s">
        <v>227</v>
      </c>
      <c r="D11" s="2" t="s">
        <v>142</v>
      </c>
    </row>
    <row r="12" spans="3:4" ht="12.75">
      <c r="C12" s="29" t="s">
        <v>217</v>
      </c>
      <c r="D12" s="2" t="s">
        <v>218</v>
      </c>
    </row>
    <row r="13" spans="3:4" ht="12.75">
      <c r="C13" s="29"/>
      <c r="D13" s="2" t="s">
        <v>219</v>
      </c>
    </row>
    <row r="14" spans="3:4" ht="12.75">
      <c r="C14" s="29"/>
      <c r="D14" s="2" t="s">
        <v>224</v>
      </c>
    </row>
    <row r="15" spans="3:4" ht="12.75">
      <c r="C15" s="29" t="s">
        <v>220</v>
      </c>
      <c r="D15" s="2" t="s">
        <v>228</v>
      </c>
    </row>
    <row r="16" spans="3:4" ht="12.75">
      <c r="C16" s="29"/>
      <c r="D16" s="2" t="s">
        <v>225</v>
      </c>
    </row>
    <row r="17" spans="3:5" ht="12.75">
      <c r="C17" s="29"/>
      <c r="E17" s="2" t="s">
        <v>221</v>
      </c>
    </row>
    <row r="18" spans="3:5" ht="12.75">
      <c r="C18" s="29"/>
      <c r="E18" s="2" t="s">
        <v>222</v>
      </c>
    </row>
    <row r="19" spans="3:5" ht="12.75">
      <c r="C19" s="29"/>
      <c r="E19" s="2" t="s">
        <v>223</v>
      </c>
    </row>
    <row r="20" spans="3:5" ht="12.75">
      <c r="C20" s="29"/>
      <c r="E20" s="2" t="s">
        <v>226</v>
      </c>
    </row>
    <row r="21" spans="3:4" ht="12.75">
      <c r="C21" s="29"/>
      <c r="D21" s="2" t="s">
        <v>229</v>
      </c>
    </row>
    <row r="22" spans="3:4" ht="12.75">
      <c r="C22" s="29"/>
      <c r="D22" s="2" t="s">
        <v>230</v>
      </c>
    </row>
    <row r="23" spans="3:5" ht="12.75">
      <c r="C23" s="29"/>
      <c r="E23" s="2" t="s">
        <v>231</v>
      </c>
    </row>
    <row r="24" ht="12.75">
      <c r="C24" s="29"/>
    </row>
    <row r="25" ht="12.75">
      <c r="D25" s="1" t="s">
        <v>180</v>
      </c>
    </row>
    <row r="26" ht="12.75">
      <c r="D26" s="1"/>
    </row>
    <row r="27" ht="12.75">
      <c r="B27" s="2" t="s">
        <v>44</v>
      </c>
    </row>
    <row r="28" ht="12.75">
      <c r="C28" s="2" t="s">
        <v>143</v>
      </c>
    </row>
    <row r="29" ht="12.75">
      <c r="C29" s="2" t="s">
        <v>182</v>
      </c>
    </row>
    <row r="30" ht="12.75">
      <c r="C30" s="2" t="s">
        <v>215</v>
      </c>
    </row>
    <row r="31" ht="12.75">
      <c r="B31" s="2" t="s">
        <v>159</v>
      </c>
    </row>
    <row r="32" ht="12.75">
      <c r="B32" s="2" t="s">
        <v>150</v>
      </c>
    </row>
    <row r="33" ht="12.75">
      <c r="C33" s="2" t="s">
        <v>181</v>
      </c>
    </row>
    <row r="34" ht="12.75">
      <c r="C34" s="2" t="s">
        <v>178</v>
      </c>
    </row>
    <row r="35" ht="12.75">
      <c r="C35" s="2" t="s">
        <v>163</v>
      </c>
    </row>
    <row r="36" ht="12.75">
      <c r="C36" s="2" t="s">
        <v>164</v>
      </c>
    </row>
    <row r="37" ht="12.75">
      <c r="C37" s="2" t="s">
        <v>179</v>
      </c>
    </row>
    <row r="39" ht="12.75">
      <c r="A39" s="30" t="s">
        <v>19</v>
      </c>
    </row>
    <row r="40" ht="12.75">
      <c r="B40" s="2" t="s">
        <v>165</v>
      </c>
    </row>
    <row r="41" ht="12.75">
      <c r="B41" s="2" t="s">
        <v>144</v>
      </c>
    </row>
    <row r="42" ht="12.75">
      <c r="B42" s="2" t="s">
        <v>166</v>
      </c>
    </row>
    <row r="43" ht="12.75">
      <c r="A43" s="30" t="s">
        <v>16</v>
      </c>
    </row>
    <row r="44" ht="12.75">
      <c r="B44" s="28" t="s">
        <v>145</v>
      </c>
    </row>
    <row r="45" ht="12.75">
      <c r="B45" s="1" t="s">
        <v>139</v>
      </c>
    </row>
    <row r="46" ht="12.75">
      <c r="B46" s="1" t="s">
        <v>136</v>
      </c>
    </row>
    <row r="47" spans="2:3" ht="12.75">
      <c r="B47" s="16"/>
      <c r="C47" s="2" t="s">
        <v>40</v>
      </c>
    </row>
    <row r="48" spans="2:3" ht="12.75">
      <c r="B48" s="16"/>
      <c r="C48" s="2" t="s">
        <v>146</v>
      </c>
    </row>
    <row r="49" ht="12.75">
      <c r="B49" s="23" t="s">
        <v>137</v>
      </c>
    </row>
    <row r="50" spans="2:3" ht="12.75">
      <c r="B50" s="9"/>
      <c r="C50" s="2" t="s">
        <v>41</v>
      </c>
    </row>
    <row r="51" ht="12.75">
      <c r="B51" s="23" t="s">
        <v>138</v>
      </c>
    </row>
    <row r="52" spans="2:3" ht="12.75">
      <c r="B52" s="18"/>
      <c r="C52" s="2" t="s">
        <v>42</v>
      </c>
    </row>
    <row r="53" spans="2:3" ht="12.75">
      <c r="B53" s="1" t="s">
        <v>147</v>
      </c>
      <c r="C53" s="17"/>
    </row>
    <row r="54" ht="12.75">
      <c r="C54" s="2" t="s">
        <v>152</v>
      </c>
    </row>
    <row r="55" ht="12.75">
      <c r="C55" s="2" t="s">
        <v>170</v>
      </c>
    </row>
    <row r="56" spans="2:3" ht="12.75">
      <c r="B56" s="1" t="s">
        <v>151</v>
      </c>
      <c r="C56" s="17"/>
    </row>
    <row r="57" spans="2:3" ht="12.75">
      <c r="B57" s="1" t="s">
        <v>232</v>
      </c>
      <c r="C57" s="17"/>
    </row>
    <row r="58" spans="2:3" ht="12.75">
      <c r="B58" s="1" t="s">
        <v>169</v>
      </c>
      <c r="C58" s="17"/>
    </row>
    <row r="59" spans="2:3" ht="12.75">
      <c r="B59" s="1" t="s">
        <v>202</v>
      </c>
      <c r="C59" s="17"/>
    </row>
    <row r="60" spans="2:3" ht="12.75">
      <c r="B60" s="1" t="s">
        <v>242</v>
      </c>
      <c r="C60" s="17"/>
    </row>
    <row r="61" spans="2:3" ht="12.75">
      <c r="B61" s="1" t="s">
        <v>196</v>
      </c>
      <c r="C61" s="17"/>
    </row>
    <row r="62" spans="2:3" ht="12.75">
      <c r="B62" s="1" t="s">
        <v>243</v>
      </c>
      <c r="C62" s="17"/>
    </row>
    <row r="63" ht="12.75">
      <c r="B63" s="23" t="s">
        <v>233</v>
      </c>
    </row>
    <row r="64" ht="12.75">
      <c r="B64" s="2" t="s">
        <v>234</v>
      </c>
    </row>
    <row r="65" ht="12.75">
      <c r="B65" s="23"/>
    </row>
    <row r="66" ht="12.75">
      <c r="A66" s="30" t="s">
        <v>43</v>
      </c>
    </row>
    <row r="67" ht="12.75">
      <c r="B67" s="2" t="s">
        <v>17</v>
      </c>
    </row>
    <row r="68" ht="12.75">
      <c r="C68" s="2" t="s">
        <v>148</v>
      </c>
    </row>
    <row r="69" ht="12.75">
      <c r="B69" s="2" t="s">
        <v>18</v>
      </c>
    </row>
    <row r="70" ht="12.75">
      <c r="C70" s="2" t="s">
        <v>149</v>
      </c>
    </row>
    <row r="71" ht="12.75">
      <c r="B71" s="4" t="s">
        <v>235</v>
      </c>
    </row>
    <row r="72" spans="1:2" ht="12.75">
      <c r="A72" s="5"/>
      <c r="B72" s="2" t="s">
        <v>216</v>
      </c>
    </row>
    <row r="73" spans="2:4" ht="12.75">
      <c r="B73" s="2" t="s">
        <v>155</v>
      </c>
      <c r="D73" s="5"/>
    </row>
    <row r="74" ht="12.75">
      <c r="B74" s="2" t="s">
        <v>236</v>
      </c>
    </row>
    <row r="75" ht="12.75">
      <c r="C75" s="2" t="s">
        <v>237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156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15</v>
      </c>
      <c r="B2" s="12"/>
      <c r="C2" s="12"/>
      <c r="D2" s="12"/>
      <c r="E2" s="12"/>
      <c r="F2" s="12"/>
      <c r="G2" s="12" t="s">
        <v>162</v>
      </c>
      <c r="H2" s="12"/>
      <c r="I2" s="12"/>
      <c r="J2" s="12"/>
      <c r="K2" s="12"/>
      <c r="L2" s="12"/>
      <c r="M2" s="12" t="s">
        <v>157</v>
      </c>
      <c r="N2" s="46"/>
      <c r="O2" s="46"/>
      <c r="P2" s="46"/>
      <c r="Q2" s="46"/>
      <c r="R2" s="12"/>
      <c r="S2" s="12" t="s">
        <v>20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133</v>
      </c>
      <c r="B3" s="48" t="s">
        <v>22</v>
      </c>
      <c r="C3" s="49" t="s">
        <v>167</v>
      </c>
      <c r="D3" s="48" t="s">
        <v>227</v>
      </c>
      <c r="E3" s="48" t="s">
        <v>5</v>
      </c>
      <c r="F3" s="50" t="s">
        <v>239</v>
      </c>
      <c r="G3" s="50" t="s">
        <v>238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161</v>
      </c>
      <c r="X34" t="s">
        <v>161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A1">
      <pane xSplit="19" ySplit="3" topLeftCell="CL259" activePane="bottomRight" state="frozen"/>
      <selection pane="topLeft" activeCell="A1" sqref="A1"/>
      <selection pane="topRight" activeCell="T1" sqref="T1"/>
      <selection pane="bottomLeft" activeCell="A4" sqref="A4"/>
      <selection pane="bottomRight" activeCell="CL2" sqref="CL2:CL269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2" width="5.7109375" style="15" hidden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29</v>
      </c>
      <c r="B1" s="89" t="s">
        <v>37</v>
      </c>
      <c r="C1" s="89" t="s">
        <v>200</v>
      </c>
      <c r="D1" s="89" t="s">
        <v>201</v>
      </c>
      <c r="E1" s="90" t="s">
        <v>198</v>
      </c>
      <c r="F1" s="90" t="s">
        <v>199</v>
      </c>
      <c r="G1" s="91" t="s">
        <v>33</v>
      </c>
      <c r="H1" s="91" t="s">
        <v>35</v>
      </c>
      <c r="I1" s="92"/>
      <c r="J1" s="40" t="s">
        <v>1</v>
      </c>
      <c r="K1" s="19" t="s">
        <v>135</v>
      </c>
      <c r="L1" s="14" t="s">
        <v>134</v>
      </c>
      <c r="M1" s="43" t="s">
        <v>249</v>
      </c>
      <c r="N1" s="14" t="s">
        <v>21</v>
      </c>
      <c r="O1" s="14" t="s">
        <v>32</v>
      </c>
      <c r="P1" s="21" t="s">
        <v>5</v>
      </c>
      <c r="Q1" s="36" t="s">
        <v>240</v>
      </c>
      <c r="R1" s="36" t="s">
        <v>241</v>
      </c>
      <c r="S1" s="53" t="s">
        <v>195</v>
      </c>
      <c r="T1" s="20" t="s">
        <v>45</v>
      </c>
      <c r="U1" s="20" t="s">
        <v>46</v>
      </c>
      <c r="V1" s="20" t="s">
        <v>47</v>
      </c>
      <c r="W1" s="20" t="s">
        <v>185</v>
      </c>
      <c r="X1" s="20" t="s">
        <v>48</v>
      </c>
      <c r="Y1" s="20" t="s">
        <v>49</v>
      </c>
      <c r="Z1" s="20" t="s">
        <v>50</v>
      </c>
      <c r="AA1" s="20" t="s">
        <v>51</v>
      </c>
      <c r="AB1" s="20" t="s">
        <v>52</v>
      </c>
      <c r="AC1" s="20" t="s">
        <v>191</v>
      </c>
      <c r="AD1" s="20" t="s">
        <v>53</v>
      </c>
      <c r="AE1" s="20" t="s">
        <v>54</v>
      </c>
      <c r="AF1" s="20" t="s">
        <v>55</v>
      </c>
      <c r="AG1" s="20" t="s">
        <v>57</v>
      </c>
      <c r="AH1" s="20" t="s">
        <v>56</v>
      </c>
      <c r="AI1" s="20" t="s">
        <v>58</v>
      </c>
      <c r="AJ1" s="20" t="s">
        <v>59</v>
      </c>
      <c r="AK1" s="20" t="s">
        <v>190</v>
      </c>
      <c r="AL1" s="20" t="s">
        <v>184</v>
      </c>
      <c r="AM1" s="20" t="s">
        <v>60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52" t="s">
        <v>194</v>
      </c>
      <c r="AU1" s="20" t="s">
        <v>67</v>
      </c>
      <c r="AV1" s="20" t="s">
        <v>68</v>
      </c>
      <c r="AW1" s="20" t="s">
        <v>69</v>
      </c>
      <c r="AX1" s="20" t="s">
        <v>183</v>
      </c>
      <c r="AY1" s="20" t="s">
        <v>71</v>
      </c>
      <c r="AZ1" s="20" t="s">
        <v>72</v>
      </c>
      <c r="BA1" s="20" t="s">
        <v>73</v>
      </c>
      <c r="BB1" s="20" t="s">
        <v>189</v>
      </c>
      <c r="BC1" s="20" t="s">
        <v>74</v>
      </c>
      <c r="BD1" s="20" t="s">
        <v>75</v>
      </c>
      <c r="BE1" s="20" t="s">
        <v>76</v>
      </c>
      <c r="BF1" s="20" t="s">
        <v>77</v>
      </c>
      <c r="BG1" s="20" t="s">
        <v>78</v>
      </c>
      <c r="BH1" s="14" t="s">
        <v>0</v>
      </c>
      <c r="BI1" s="20" t="s">
        <v>79</v>
      </c>
      <c r="BJ1" s="20" t="s">
        <v>208</v>
      </c>
      <c r="BK1" s="20" t="s">
        <v>80</v>
      </c>
      <c r="BL1" s="20" t="s">
        <v>81</v>
      </c>
      <c r="BM1" s="20" t="s">
        <v>209</v>
      </c>
      <c r="BN1" s="20" t="s">
        <v>82</v>
      </c>
      <c r="BO1" s="20" t="s">
        <v>83</v>
      </c>
      <c r="BP1" s="20" t="s">
        <v>85</v>
      </c>
      <c r="BQ1" s="20" t="s">
        <v>86</v>
      </c>
      <c r="BR1" s="20" t="s">
        <v>87</v>
      </c>
      <c r="BS1" s="20" t="s">
        <v>88</v>
      </c>
      <c r="BT1" s="20" t="s">
        <v>100</v>
      </c>
      <c r="BU1" s="20" t="s">
        <v>101</v>
      </c>
      <c r="BV1" s="20" t="s">
        <v>89</v>
      </c>
      <c r="BW1" s="20" t="s">
        <v>102</v>
      </c>
      <c r="BX1" s="20" t="s">
        <v>90</v>
      </c>
      <c r="BY1" s="20" t="s">
        <v>91</v>
      </c>
      <c r="BZ1" s="20" t="s">
        <v>92</v>
      </c>
      <c r="CA1" s="20" t="s">
        <v>93</v>
      </c>
      <c r="CB1" s="20" t="s">
        <v>210</v>
      </c>
      <c r="CC1" s="20" t="s">
        <v>94</v>
      </c>
      <c r="CD1" s="20" t="s">
        <v>95</v>
      </c>
      <c r="CE1" s="20" t="s">
        <v>96</v>
      </c>
      <c r="CF1" s="20" t="s">
        <v>97</v>
      </c>
      <c r="CG1" s="20" t="s">
        <v>98</v>
      </c>
      <c r="CH1" s="20" t="s">
        <v>99</v>
      </c>
      <c r="CI1" s="20" t="s">
        <v>103</v>
      </c>
      <c r="CJ1" s="20" t="s">
        <v>104</v>
      </c>
      <c r="CK1" s="20" t="s">
        <v>186</v>
      </c>
      <c r="CL1" s="20" t="s">
        <v>105</v>
      </c>
      <c r="CM1" s="20" t="s">
        <v>106</v>
      </c>
      <c r="CN1" s="20" t="s">
        <v>107</v>
      </c>
      <c r="CO1" s="20" t="s">
        <v>108</v>
      </c>
      <c r="CP1" s="20" t="s">
        <v>193</v>
      </c>
      <c r="CQ1" s="20" t="s">
        <v>109</v>
      </c>
      <c r="CR1" s="20" t="s">
        <v>187</v>
      </c>
      <c r="CS1" s="20" t="s">
        <v>110</v>
      </c>
      <c r="CT1" s="20" t="s">
        <v>111</v>
      </c>
      <c r="CU1" s="20" t="s">
        <v>112</v>
      </c>
      <c r="CV1" s="20" t="s">
        <v>113</v>
      </c>
      <c r="CW1" s="20" t="s">
        <v>114</v>
      </c>
      <c r="CX1" s="20" t="s">
        <v>115</v>
      </c>
      <c r="CY1" s="20" t="s">
        <v>116</v>
      </c>
      <c r="CZ1" s="20" t="s">
        <v>117</v>
      </c>
      <c r="DA1" s="20" t="s">
        <v>118</v>
      </c>
      <c r="DB1" s="20" t="s">
        <v>192</v>
      </c>
      <c r="DC1" s="20" t="s">
        <v>119</v>
      </c>
      <c r="DD1" s="20" t="s">
        <v>120</v>
      </c>
      <c r="DE1" s="20" t="s">
        <v>121</v>
      </c>
      <c r="DF1" s="20" t="s">
        <v>122</v>
      </c>
      <c r="DG1" s="20" t="s">
        <v>124</v>
      </c>
      <c r="DH1" s="20" t="s">
        <v>123</v>
      </c>
      <c r="DI1" s="20" t="s">
        <v>125</v>
      </c>
      <c r="DJ1" s="20" t="s">
        <v>126</v>
      </c>
      <c r="DK1" s="20" t="s">
        <v>127</v>
      </c>
      <c r="DL1" s="20" t="s">
        <v>128</v>
      </c>
      <c r="DM1" s="20" t="s">
        <v>129</v>
      </c>
      <c r="DN1" s="20" t="s">
        <v>130</v>
      </c>
      <c r="DO1" s="20" t="s">
        <v>188</v>
      </c>
      <c r="DP1" s="20" t="s">
        <v>131</v>
      </c>
      <c r="DQ1" s="20" t="s">
        <v>132</v>
      </c>
      <c r="DR1" s="14" t="s">
        <v>259</v>
      </c>
      <c r="DS1" s="14" t="s">
        <v>6</v>
      </c>
      <c r="DT1" s="14" t="s">
        <v>7</v>
      </c>
      <c r="DU1" s="14" t="s">
        <v>8</v>
      </c>
      <c r="DV1" s="14" t="s">
        <v>9</v>
      </c>
      <c r="DW1" s="14" t="s">
        <v>10</v>
      </c>
      <c r="DX1" s="14" t="s">
        <v>11</v>
      </c>
      <c r="DY1" s="14" t="s">
        <v>12</v>
      </c>
      <c r="DZ1" s="14" t="s">
        <v>13</v>
      </c>
      <c r="EA1" s="14" t="s">
        <v>14</v>
      </c>
    </row>
    <row r="2" spans="1:19" ht="12.75">
      <c r="A2" s="93" t="s">
        <v>212</v>
      </c>
      <c r="B2" s="94">
        <f aca="true" t="shared" si="0" ref="B2:B65">COUNT(Q2:EA2)</f>
        <v>0</v>
      </c>
      <c r="C2" s="94">
        <f>IF(COUNT(Q2:EC2)&gt;0,COUNT(Q2:EC2),"")</f>
      </c>
      <c r="D2" s="94">
        <f>IF(COUNT(S2:EC2)&gt;0,COUNT(S2:EC2),"")</f>
      </c>
      <c r="E2" s="94">
        <f aca="true" t="shared" si="1" ref="E2:E65">IF(H2=1,COUNT(Q2:EA2),"")</f>
      </c>
      <c r="F2" s="94">
        <f>IF(H2=1,COUNT(S2:EA2),"")</f>
      </c>
      <c r="G2" s="94">
        <f aca="true" t="shared" si="2" ref="G2:G25">IF($B2&gt;=1,$M2,"")</f>
      </c>
      <c r="H2" s="94">
        <f>IF(AND(M2&gt;0,M2&lt;=STATS!$C$22),1,"")</f>
      </c>
      <c r="I2" s="95" t="s">
        <v>251</v>
      </c>
      <c r="J2" s="51">
        <v>1</v>
      </c>
      <c r="P2" s="15" t="s">
        <v>254</v>
      </c>
      <c r="Q2" s="22"/>
      <c r="R2" s="22"/>
      <c r="S2" s="54"/>
    </row>
    <row r="3" spans="1:19" ht="12.75">
      <c r="A3" s="93" t="s">
        <v>157</v>
      </c>
      <c r="B3" s="94">
        <f t="shared" si="0"/>
        <v>0</v>
      </c>
      <c r="C3" s="94">
        <f>IF(COUNT(Q3:EC3)&gt;0,COUNT(Q3:EC3),"")</f>
      </c>
      <c r="D3" s="94">
        <f>IF(COUNT(S3:EC3)&gt;0,COUNT(S3:EC3),"")</f>
      </c>
      <c r="E3" s="94">
        <f t="shared" si="1"/>
      </c>
      <c r="F3" s="94">
        <f aca="true" t="shared" si="3" ref="F3:F65">IF(H3=1,COUNT(T3:EA3),"")</f>
      </c>
      <c r="G3" s="94">
        <f t="shared" si="2"/>
      </c>
      <c r="H3" s="94">
        <f>IF(AND(M3&gt;0,M3&lt;=STATS!$C$22),1,"")</f>
      </c>
      <c r="I3" s="95" t="s">
        <v>252</v>
      </c>
      <c r="J3" s="51">
        <v>2</v>
      </c>
      <c r="P3" s="15" t="s">
        <v>254</v>
      </c>
      <c r="Q3" s="22"/>
      <c r="R3" s="22"/>
      <c r="S3" s="54"/>
    </row>
    <row r="4" spans="1:19" ht="12.75">
      <c r="A4" s="93" t="s">
        <v>162</v>
      </c>
      <c r="B4" s="94">
        <f t="shared" si="0"/>
        <v>0</v>
      </c>
      <c r="C4" s="94">
        <f>IF(COUNT(Q4:EC4)&gt;0,COUNT(Q4:EC4),"")</f>
      </c>
      <c r="D4" s="94">
        <f>IF(COUNT(S4:EC4)&gt;0,COUNT(S4:EC4),"")</f>
      </c>
      <c r="E4" s="94">
        <f t="shared" si="1"/>
      </c>
      <c r="F4" s="94">
        <f t="shared" si="3"/>
      </c>
      <c r="G4" s="94">
        <f t="shared" si="2"/>
      </c>
      <c r="H4" s="94">
        <f>IF(AND(M4&gt;0,M4&lt;=STATS!$C$22),1,"")</f>
      </c>
      <c r="I4" s="95"/>
      <c r="J4" s="51">
        <v>3</v>
      </c>
      <c r="P4" s="15" t="s">
        <v>254</v>
      </c>
      <c r="Q4" s="22"/>
      <c r="R4" s="22"/>
      <c r="S4" s="54"/>
    </row>
    <row r="5" spans="1:86" ht="12.75">
      <c r="A5" s="96" t="s">
        <v>213</v>
      </c>
      <c r="B5" s="94">
        <f t="shared" si="0"/>
        <v>2</v>
      </c>
      <c r="C5" s="94">
        <f>IF(COUNT(Q5:EC5)&gt;0,COUNT(Q5:EC5),"")</f>
        <v>2</v>
      </c>
      <c r="D5" s="94">
        <f>IF(COUNT(S5:EC5)&gt;0,COUNT(S5:EC5),"")</f>
        <v>2</v>
      </c>
      <c r="E5" s="94">
        <f t="shared" si="1"/>
        <v>2</v>
      </c>
      <c r="F5" s="94">
        <f t="shared" si="3"/>
        <v>2</v>
      </c>
      <c r="G5" s="94">
        <f t="shared" si="2"/>
        <v>5</v>
      </c>
      <c r="H5" s="94">
        <f>IF(AND(M5&gt;0,M5&lt;=STATS!$C$22),1,"")</f>
        <v>1</v>
      </c>
      <c r="I5" s="97">
        <v>39300</v>
      </c>
      <c r="J5" s="51">
        <v>4</v>
      </c>
      <c r="M5" s="15">
        <v>5</v>
      </c>
      <c r="N5" s="15" t="s">
        <v>255</v>
      </c>
      <c r="Q5" s="22"/>
      <c r="R5" s="22"/>
      <c r="S5" s="54"/>
      <c r="T5" s="15">
        <v>1</v>
      </c>
      <c r="CH5" s="15">
        <v>1</v>
      </c>
    </row>
    <row r="6" spans="1:19" ht="12.75">
      <c r="A6" s="96" t="s">
        <v>244</v>
      </c>
      <c r="B6" s="94">
        <f t="shared" si="0"/>
        <v>0</v>
      </c>
      <c r="C6" s="94">
        <f>IF(COUNT(Q6:EC6)&gt;0,COUNT(Q6:EC6),"")</f>
      </c>
      <c r="D6" s="94">
        <f>IF(COUNT(S6:EC6)&gt;0,COUNT(S6:EC6),"")</f>
      </c>
      <c r="E6" s="94">
        <f t="shared" si="1"/>
      </c>
      <c r="F6" s="94">
        <f t="shared" si="3"/>
      </c>
      <c r="G6" s="94">
        <f t="shared" si="2"/>
      </c>
      <c r="H6" s="94">
        <f>IF(AND(M6&gt;0,M6&lt;=STATS!$C$22),1,"")</f>
      </c>
      <c r="I6" s="95"/>
      <c r="J6" s="51">
        <v>5</v>
      </c>
      <c r="P6" s="15" t="s">
        <v>254</v>
      </c>
      <c r="Q6" s="22"/>
      <c r="R6" s="22"/>
      <c r="S6" s="54"/>
    </row>
    <row r="7" spans="1:19" ht="12.75">
      <c r="A7" s="93" t="s">
        <v>248</v>
      </c>
      <c r="B7" s="94">
        <f t="shared" si="0"/>
        <v>0</v>
      </c>
      <c r="C7" s="94">
        <f>IF(COUNT(Q7:EC7)&gt;0,COUNT(Q7:EC7),"")</f>
      </c>
      <c r="D7" s="94">
        <f>IF(COUNT(S7:EC7)&gt;0,COUNT(S7:EC7),"")</f>
      </c>
      <c r="E7" s="94">
        <f t="shared" si="1"/>
      </c>
      <c r="F7" s="94">
        <f t="shared" si="3"/>
      </c>
      <c r="G7" s="94">
        <f t="shared" si="2"/>
      </c>
      <c r="H7" s="94">
        <f>IF(AND(M7&gt;0,M7&lt;=STATS!$C$22),1,"")</f>
      </c>
      <c r="I7" s="95" t="s">
        <v>253</v>
      </c>
      <c r="J7" s="51">
        <v>6</v>
      </c>
      <c r="P7" s="15" t="s">
        <v>254</v>
      </c>
      <c r="Q7" s="22"/>
      <c r="R7" s="22"/>
      <c r="S7" s="54"/>
    </row>
    <row r="8" spans="2:19" ht="12.75">
      <c r="B8" s="94">
        <f t="shared" si="0"/>
        <v>0</v>
      </c>
      <c r="C8" s="94">
        <f>IF(COUNT(Q8:EC8)&gt;0,COUNT(Q8:EC8),"")</f>
      </c>
      <c r="D8" s="94">
        <f>IF(COUNT(S8:EC8)&gt;0,COUNT(S8:EC8),"")</f>
      </c>
      <c r="E8" s="94">
        <f t="shared" si="1"/>
        <v>0</v>
      </c>
      <c r="F8" s="94">
        <f t="shared" si="3"/>
        <v>0</v>
      </c>
      <c r="G8" s="94">
        <f t="shared" si="2"/>
      </c>
      <c r="H8" s="94">
        <f>IF(AND(M8&gt;0,M8&lt;=STATS!$C$22),1,"")</f>
        <v>1</v>
      </c>
      <c r="J8" s="51">
        <v>7</v>
      </c>
      <c r="M8" s="15">
        <v>17</v>
      </c>
      <c r="N8" s="15" t="s">
        <v>255</v>
      </c>
      <c r="Q8" s="22"/>
      <c r="R8" s="22"/>
      <c r="S8" s="54"/>
    </row>
    <row r="9" spans="2:19" ht="12.75">
      <c r="B9" s="94">
        <f t="shared" si="0"/>
        <v>0</v>
      </c>
      <c r="C9" s="94">
        <f>IF(COUNT(Q9:EC9)&gt;0,COUNT(Q9:EC9),"")</f>
      </c>
      <c r="D9" s="94">
        <f>IF(COUNT(S9:EC9)&gt;0,COUNT(S9:EC9),"")</f>
      </c>
      <c r="E9" s="94">
        <f t="shared" si="1"/>
      </c>
      <c r="F9" s="94">
        <f t="shared" si="3"/>
      </c>
      <c r="G9" s="94">
        <f t="shared" si="2"/>
      </c>
      <c r="H9" s="94">
        <f>IF(AND(M9&gt;0,M9&lt;=STATS!$C$22),1,"")</f>
      </c>
      <c r="J9" s="51">
        <v>8</v>
      </c>
      <c r="M9" s="15">
        <v>21</v>
      </c>
      <c r="N9" s="15" t="s">
        <v>255</v>
      </c>
      <c r="Q9" s="22"/>
      <c r="R9" s="22"/>
      <c r="S9" s="54"/>
    </row>
    <row r="10" spans="2:19" ht="12.75">
      <c r="B10" s="94">
        <f t="shared" si="0"/>
        <v>0</v>
      </c>
      <c r="C10" s="94">
        <f>IF(COUNT(Q10:EC10)&gt;0,COUNT(Q10:EC10),"")</f>
      </c>
      <c r="D10" s="94">
        <f>IF(COUNT(S10:EC10)&gt;0,COUNT(S10:EC10),"")</f>
      </c>
      <c r="E10" s="94">
        <f t="shared" si="1"/>
      </c>
      <c r="F10" s="94">
        <f t="shared" si="3"/>
      </c>
      <c r="G10" s="94">
        <f t="shared" si="2"/>
      </c>
      <c r="H10" s="94">
        <f>IF(AND(M10&gt;0,M10&lt;=STATS!$C$22),1,"")</f>
      </c>
      <c r="J10" s="51">
        <v>9</v>
      </c>
      <c r="P10" s="15" t="s">
        <v>256</v>
      </c>
      <c r="Q10" s="22"/>
      <c r="R10" s="22"/>
      <c r="S10" s="54"/>
    </row>
    <row r="11" spans="2:19" ht="12.75">
      <c r="B11" s="94">
        <f t="shared" si="0"/>
        <v>0</v>
      </c>
      <c r="C11" s="94">
        <f>IF(COUNT(Q11:EC11)&gt;0,COUNT(Q11:EC11),"")</f>
      </c>
      <c r="D11" s="94">
        <f>IF(COUNT(S11:EC11)&gt;0,COUNT(S11:EC11),"")</f>
      </c>
      <c r="E11" s="94">
        <f t="shared" si="1"/>
        <v>0</v>
      </c>
      <c r="F11" s="94">
        <f t="shared" si="3"/>
        <v>0</v>
      </c>
      <c r="G11" s="94">
        <f t="shared" si="2"/>
      </c>
      <c r="H11" s="94">
        <f>IF(AND(M11&gt;0,M11&lt;=STATS!$C$22),1,"")</f>
        <v>1</v>
      </c>
      <c r="J11" s="51">
        <v>10</v>
      </c>
      <c r="M11" s="15">
        <v>14</v>
      </c>
      <c r="N11" s="15" t="s">
        <v>255</v>
      </c>
      <c r="Q11" s="22"/>
      <c r="R11" s="22"/>
      <c r="S11" s="54"/>
    </row>
    <row r="12" spans="2:19" ht="12.75">
      <c r="B12" s="94">
        <f t="shared" si="0"/>
        <v>0</v>
      </c>
      <c r="C12" s="94">
        <f>IF(COUNT(Q12:EC12)&gt;0,COUNT(Q12:EC12),"")</f>
      </c>
      <c r="D12" s="94">
        <f>IF(COUNT(S12:EC12)&gt;0,COUNT(S12:EC12),"")</f>
      </c>
      <c r="E12" s="94">
        <f t="shared" si="1"/>
        <v>0</v>
      </c>
      <c r="F12" s="94">
        <f t="shared" si="3"/>
        <v>0</v>
      </c>
      <c r="G12" s="94">
        <f t="shared" si="2"/>
      </c>
      <c r="H12" s="94">
        <f>IF(AND(M12&gt;0,M12&lt;=STATS!$C$22),1,"")</f>
        <v>1</v>
      </c>
      <c r="J12" s="51">
        <v>11</v>
      </c>
      <c r="M12" s="15">
        <v>20</v>
      </c>
      <c r="N12" s="15" t="s">
        <v>255</v>
      </c>
      <c r="Q12" s="22"/>
      <c r="R12" s="22"/>
      <c r="S12" s="54"/>
    </row>
    <row r="13" spans="2:122" ht="12.75">
      <c r="B13" s="94">
        <f t="shared" si="0"/>
        <v>3</v>
      </c>
      <c r="C13" s="94">
        <f>IF(COUNT(Q13:EC13)&gt;0,COUNT(Q13:EC13),"")</f>
        <v>3</v>
      </c>
      <c r="D13" s="94">
        <f>IF(COUNT(S13:EC13)&gt;0,COUNT(S13:EC13),"")</f>
        <v>3</v>
      </c>
      <c r="E13" s="94">
        <f t="shared" si="1"/>
        <v>3</v>
      </c>
      <c r="F13" s="94">
        <f t="shared" si="3"/>
        <v>3</v>
      </c>
      <c r="G13" s="94">
        <f t="shared" si="2"/>
        <v>6</v>
      </c>
      <c r="H13" s="94">
        <f>IF(AND(M13&gt;0,M13&lt;=STATS!$C$22),1,"")</f>
        <v>1</v>
      </c>
      <c r="J13" s="51">
        <v>12</v>
      </c>
      <c r="M13" s="15">
        <v>6</v>
      </c>
      <c r="N13" s="15" t="s">
        <v>255</v>
      </c>
      <c r="Q13" s="22"/>
      <c r="R13" s="22"/>
      <c r="S13" s="54"/>
      <c r="CB13" s="15">
        <v>1</v>
      </c>
      <c r="DB13" s="15">
        <v>1</v>
      </c>
      <c r="DR13" s="15">
        <v>1</v>
      </c>
    </row>
    <row r="14" spans="2:80" ht="12.75">
      <c r="B14" s="94">
        <f t="shared" si="0"/>
        <v>2</v>
      </c>
      <c r="C14" s="94">
        <f>IF(COUNT(Q14:EC14)&gt;0,COUNT(Q14:EC14),"")</f>
        <v>2</v>
      </c>
      <c r="D14" s="94">
        <f>IF(COUNT(S14:EC14)&gt;0,COUNT(S14:EC14),"")</f>
        <v>2</v>
      </c>
      <c r="E14" s="94">
        <f t="shared" si="1"/>
        <v>2</v>
      </c>
      <c r="F14" s="94">
        <f t="shared" si="3"/>
        <v>2</v>
      </c>
      <c r="G14" s="94">
        <f t="shared" si="2"/>
        <v>5</v>
      </c>
      <c r="H14" s="94">
        <f>IF(AND(M14&gt;0,M14&lt;=STATS!$C$22),1,"")</f>
        <v>1</v>
      </c>
      <c r="J14" s="51">
        <v>13</v>
      </c>
      <c r="M14" s="15">
        <v>5</v>
      </c>
      <c r="N14" s="15" t="s">
        <v>255</v>
      </c>
      <c r="Q14" s="22"/>
      <c r="R14" s="22"/>
      <c r="S14" s="54"/>
      <c r="T14" s="15">
        <v>1</v>
      </c>
      <c r="CB14" s="15">
        <v>1</v>
      </c>
    </row>
    <row r="15" spans="2:86" ht="12.75">
      <c r="B15" s="94">
        <f t="shared" si="0"/>
        <v>2</v>
      </c>
      <c r="C15" s="94">
        <f>IF(COUNT(Q15:EC15)&gt;0,COUNT(Q15:EC15),"")</f>
        <v>2</v>
      </c>
      <c r="D15" s="94">
        <f>IF(COUNT(S15:EC15)&gt;0,COUNT(S15:EC15),"")</f>
        <v>2</v>
      </c>
      <c r="E15" s="94">
        <f t="shared" si="1"/>
        <v>2</v>
      </c>
      <c r="F15" s="94">
        <f t="shared" si="3"/>
        <v>2</v>
      </c>
      <c r="G15" s="94">
        <f t="shared" si="2"/>
        <v>4</v>
      </c>
      <c r="H15" s="94">
        <f>IF(AND(M15&gt;0,M15&lt;=STATS!$C$22),1,"")</f>
        <v>1</v>
      </c>
      <c r="J15" s="51">
        <v>14</v>
      </c>
      <c r="M15" s="15">
        <v>4</v>
      </c>
      <c r="N15" s="15" t="s">
        <v>255</v>
      </c>
      <c r="Q15" s="22"/>
      <c r="R15" s="22"/>
      <c r="S15" s="54"/>
      <c r="T15" s="15">
        <v>2</v>
      </c>
      <c r="CH15" s="15">
        <v>1</v>
      </c>
    </row>
    <row r="16" spans="2:19" ht="12.75">
      <c r="B16" s="94">
        <f t="shared" si="0"/>
        <v>0</v>
      </c>
      <c r="C16" s="94">
        <f>IF(COUNT(Q16:EC16)&gt;0,COUNT(Q16:EC16),"")</f>
      </c>
      <c r="D16" s="94">
        <f>IF(COUNT(S16:EC16)&gt;0,COUNT(S16:EC16),"")</f>
      </c>
      <c r="E16" s="94">
        <f t="shared" si="1"/>
      </c>
      <c r="F16" s="94">
        <f t="shared" si="3"/>
      </c>
      <c r="G16" s="94">
        <f t="shared" si="2"/>
      </c>
      <c r="H16" s="94">
        <f>IF(AND(M16&gt;0,M16&lt;=STATS!$C$22),1,"")</f>
      </c>
      <c r="J16" s="51">
        <v>15</v>
      </c>
      <c r="P16" s="15" t="s">
        <v>256</v>
      </c>
      <c r="Q16" s="22"/>
      <c r="R16" s="22"/>
      <c r="S16" s="54"/>
    </row>
    <row r="17" spans="2:19" ht="12.75">
      <c r="B17" s="94">
        <f t="shared" si="0"/>
        <v>0</v>
      </c>
      <c r="C17" s="94">
        <f>IF(COUNT(Q17:EC17)&gt;0,COUNT(Q17:EC17),"")</f>
      </c>
      <c r="D17" s="94">
        <f>IF(COUNT(S17:EC17)&gt;0,COUNT(S17:EC17),"")</f>
      </c>
      <c r="E17" s="94">
        <f t="shared" si="1"/>
      </c>
      <c r="F17" s="94">
        <f t="shared" si="3"/>
      </c>
      <c r="G17" s="94">
        <f t="shared" si="2"/>
      </c>
      <c r="H17" s="94">
        <f>IF(AND(M17&gt;0,M17&lt;=STATS!$C$22),1,"")</f>
      </c>
      <c r="J17" s="51">
        <v>16</v>
      </c>
      <c r="P17" s="15" t="s">
        <v>256</v>
      </c>
      <c r="Q17" s="22"/>
      <c r="R17" s="22"/>
      <c r="S17" s="54"/>
    </row>
    <row r="18" spans="2:19" ht="12.75">
      <c r="B18" s="94">
        <f t="shared" si="0"/>
        <v>0</v>
      </c>
      <c r="C18" s="94">
        <f>IF(COUNT(Q18:EC18)&gt;0,COUNT(Q18:EC18),"")</f>
      </c>
      <c r="D18" s="94">
        <f>IF(COUNT(S18:EC18)&gt;0,COUNT(S18:EC18),"")</f>
      </c>
      <c r="E18" s="94">
        <f t="shared" si="1"/>
      </c>
      <c r="F18" s="94">
        <f t="shared" si="3"/>
      </c>
      <c r="G18" s="94">
        <f t="shared" si="2"/>
      </c>
      <c r="H18" s="94">
        <f>IF(AND(M18&gt;0,M18&lt;=STATS!$C$22),1,"")</f>
      </c>
      <c r="J18" s="51">
        <v>17</v>
      </c>
      <c r="P18" s="15" t="s">
        <v>254</v>
      </c>
      <c r="Q18" s="22"/>
      <c r="R18" s="22"/>
      <c r="S18" s="54"/>
    </row>
    <row r="19" spans="2:34" ht="12.75">
      <c r="B19" s="94">
        <f t="shared" si="0"/>
        <v>2</v>
      </c>
      <c r="C19" s="94">
        <f>IF(COUNT(Q19:EC19)&gt;0,COUNT(Q19:EC19),"")</f>
        <v>2</v>
      </c>
      <c r="D19" s="94">
        <f>IF(COUNT(S19:EC19)&gt;0,COUNT(S19:EC19),"")</f>
        <v>2</v>
      </c>
      <c r="E19" s="94">
        <f t="shared" si="1"/>
        <v>2</v>
      </c>
      <c r="F19" s="94">
        <f t="shared" si="3"/>
        <v>2</v>
      </c>
      <c r="G19" s="94">
        <f t="shared" si="2"/>
        <v>1</v>
      </c>
      <c r="H19" s="94">
        <f>IF(AND(M19&gt;0,M19&lt;=STATS!$C$22),1,"")</f>
        <v>1</v>
      </c>
      <c r="J19" s="51">
        <v>18</v>
      </c>
      <c r="M19" s="15">
        <v>1</v>
      </c>
      <c r="N19" s="15" t="s">
        <v>257</v>
      </c>
      <c r="Q19" s="22"/>
      <c r="R19" s="22"/>
      <c r="S19" s="54"/>
      <c r="T19" s="15">
        <v>1</v>
      </c>
      <c r="AH19" s="15">
        <v>1</v>
      </c>
    </row>
    <row r="20" spans="2:34" ht="12.75">
      <c r="B20" s="94">
        <f t="shared" si="0"/>
        <v>2</v>
      </c>
      <c r="C20" s="94">
        <f>IF(COUNT(Q20:EC20)&gt;0,COUNT(Q20:EC20),"")</f>
        <v>2</v>
      </c>
      <c r="D20" s="94">
        <f>IF(COUNT(S20:EC20)&gt;0,COUNT(S20:EC20),"")</f>
        <v>2</v>
      </c>
      <c r="E20" s="94">
        <f t="shared" si="1"/>
        <v>2</v>
      </c>
      <c r="F20" s="94">
        <f t="shared" si="3"/>
        <v>2</v>
      </c>
      <c r="G20" s="94">
        <f t="shared" si="2"/>
        <v>1</v>
      </c>
      <c r="H20" s="94">
        <f>IF(AND(M20&gt;0,M20&lt;=STATS!$C$22),1,"")</f>
        <v>1</v>
      </c>
      <c r="J20" s="51">
        <v>19</v>
      </c>
      <c r="M20" s="15">
        <v>1</v>
      </c>
      <c r="N20" s="15" t="s">
        <v>257</v>
      </c>
      <c r="Q20" s="22"/>
      <c r="R20" s="22"/>
      <c r="S20" s="54"/>
      <c r="T20" s="15">
        <v>1</v>
      </c>
      <c r="AH20" s="15">
        <v>1</v>
      </c>
    </row>
    <row r="21" spans="2:20" ht="12.75">
      <c r="B21" s="94">
        <f t="shared" si="0"/>
        <v>1</v>
      </c>
      <c r="C21" s="94">
        <f>IF(COUNT(Q21:EC21)&gt;0,COUNT(Q21:EC21),"")</f>
        <v>1</v>
      </c>
      <c r="D21" s="94">
        <f>IF(COUNT(S21:EC21)&gt;0,COUNT(S21:EC21),"")</f>
        <v>1</v>
      </c>
      <c r="E21" s="94">
        <f t="shared" si="1"/>
        <v>1</v>
      </c>
      <c r="F21" s="94">
        <f t="shared" si="3"/>
        <v>1</v>
      </c>
      <c r="G21" s="94">
        <f t="shared" si="2"/>
        <v>1</v>
      </c>
      <c r="H21" s="94">
        <f>IF(AND(M21&gt;0,M21&lt;=STATS!$C$22),1,"")</f>
        <v>1</v>
      </c>
      <c r="J21" s="51">
        <v>20</v>
      </c>
      <c r="M21" s="15">
        <v>1</v>
      </c>
      <c r="N21" s="15" t="s">
        <v>257</v>
      </c>
      <c r="Q21" s="22"/>
      <c r="R21" s="22"/>
      <c r="S21" s="54"/>
      <c r="T21" s="15">
        <v>1</v>
      </c>
    </row>
    <row r="22" spans="2:34" ht="12.75">
      <c r="B22" s="94">
        <f t="shared" si="0"/>
        <v>2</v>
      </c>
      <c r="C22" s="94">
        <f>IF(COUNT(Q22:EC22)&gt;0,COUNT(Q22:EC22),"")</f>
        <v>2</v>
      </c>
      <c r="D22" s="94">
        <f>IF(COUNT(S22:EC22)&gt;0,COUNT(S22:EC22),"")</f>
        <v>2</v>
      </c>
      <c r="E22" s="94">
        <f t="shared" si="1"/>
        <v>2</v>
      </c>
      <c r="F22" s="94">
        <f t="shared" si="3"/>
        <v>2</v>
      </c>
      <c r="G22" s="94">
        <f t="shared" si="2"/>
        <v>1</v>
      </c>
      <c r="H22" s="94">
        <f>IF(AND(M22&gt;0,M22&lt;=STATS!$C$22),1,"")</f>
        <v>1</v>
      </c>
      <c r="J22" s="51">
        <v>21</v>
      </c>
      <c r="M22" s="15">
        <v>1</v>
      </c>
      <c r="N22" s="15" t="s">
        <v>257</v>
      </c>
      <c r="Q22" s="22"/>
      <c r="R22" s="22"/>
      <c r="S22" s="54"/>
      <c r="T22" s="15">
        <v>1</v>
      </c>
      <c r="AH22" s="15">
        <v>1</v>
      </c>
    </row>
    <row r="23" spans="2:20" ht="12.75">
      <c r="B23" s="94">
        <f t="shared" si="0"/>
        <v>1</v>
      </c>
      <c r="C23" s="94">
        <f>IF(COUNT(Q23:EC23)&gt;0,COUNT(Q23:EC23),"")</f>
        <v>1</v>
      </c>
      <c r="D23" s="94">
        <f>IF(COUNT(S23:EC23)&gt;0,COUNT(S23:EC23),"")</f>
        <v>1</v>
      </c>
      <c r="E23" s="94">
        <f t="shared" si="1"/>
        <v>1</v>
      </c>
      <c r="F23" s="94">
        <f t="shared" si="3"/>
        <v>1</v>
      </c>
      <c r="G23" s="94">
        <f t="shared" si="2"/>
        <v>3</v>
      </c>
      <c r="H23" s="94">
        <f>IF(AND(M23&gt;0,M23&lt;=STATS!$C$22),1,"")</f>
        <v>1</v>
      </c>
      <c r="J23" s="51">
        <v>22</v>
      </c>
      <c r="M23" s="15">
        <v>3</v>
      </c>
      <c r="N23" s="15" t="s">
        <v>257</v>
      </c>
      <c r="Q23" s="22"/>
      <c r="R23" s="22"/>
      <c r="S23" s="54"/>
      <c r="T23" s="15">
        <v>1</v>
      </c>
    </row>
    <row r="24" spans="2:56" ht="12.75">
      <c r="B24" s="94">
        <f t="shared" si="0"/>
        <v>1</v>
      </c>
      <c r="C24" s="94">
        <f>IF(COUNT(Q24:EC24)&gt;0,COUNT(Q24:EC24),"")</f>
        <v>1</v>
      </c>
      <c r="D24" s="94">
        <f>IF(COUNT(S24:EC24)&gt;0,COUNT(S24:EC24),"")</f>
        <v>1</v>
      </c>
      <c r="E24" s="94">
        <f t="shared" si="1"/>
        <v>1</v>
      </c>
      <c r="F24" s="94">
        <f t="shared" si="3"/>
        <v>1</v>
      </c>
      <c r="G24" s="94">
        <f t="shared" si="2"/>
        <v>11</v>
      </c>
      <c r="H24" s="94">
        <f>IF(AND(M24&gt;0,M24&lt;=STATS!$C$22),1,"")</f>
        <v>1</v>
      </c>
      <c r="J24" s="51">
        <v>23</v>
      </c>
      <c r="M24" s="15">
        <v>11</v>
      </c>
      <c r="N24" s="15" t="s">
        <v>257</v>
      </c>
      <c r="Q24" s="22"/>
      <c r="R24" s="22"/>
      <c r="S24" s="54"/>
      <c r="BD24" s="15">
        <v>1</v>
      </c>
    </row>
    <row r="25" spans="2:19" ht="12.75">
      <c r="B25" s="94">
        <f t="shared" si="0"/>
        <v>0</v>
      </c>
      <c r="C25" s="94">
        <f>IF(COUNT(Q25:EC25)&gt;0,COUNT(Q25:EC25),"")</f>
      </c>
      <c r="D25" s="94">
        <f>IF(COUNT(S25:EC25)&gt;0,COUNT(S25:EC25),"")</f>
      </c>
      <c r="E25" s="94">
        <f t="shared" si="1"/>
      </c>
      <c r="F25" s="94">
        <f t="shared" si="3"/>
      </c>
      <c r="G25" s="94">
        <f t="shared" si="2"/>
      </c>
      <c r="H25" s="94">
        <f>IF(AND(M25&gt;0,M25&lt;=STATS!$C$22),1,"")</f>
      </c>
      <c r="J25" s="51">
        <v>24</v>
      </c>
      <c r="P25" s="15" t="s">
        <v>254</v>
      </c>
      <c r="Q25" s="22"/>
      <c r="R25" s="22"/>
      <c r="S25" s="54"/>
    </row>
    <row r="26" spans="2:46" ht="12.75">
      <c r="B26" s="94">
        <f t="shared" si="0"/>
        <v>1</v>
      </c>
      <c r="C26" s="94">
        <f>IF(COUNT(Q26:EC26)&gt;0,COUNT(Q26:EC26),"")</f>
        <v>1</v>
      </c>
      <c r="D26" s="94">
        <f>IF(COUNT(S26:EC26)&gt;0,COUNT(S26:EC26),"")</f>
        <v>1</v>
      </c>
      <c r="E26" s="94">
        <f t="shared" si="1"/>
        <v>1</v>
      </c>
      <c r="F26" s="94">
        <f t="shared" si="3"/>
        <v>1</v>
      </c>
      <c r="G26" s="94">
        <f aca="true" t="shared" si="4" ref="G26:G89">IF($B26&gt;=1,$M26,"")</f>
        <v>14</v>
      </c>
      <c r="H26" s="94">
        <f>IF(AND(M26&gt;0,M26&lt;=STATS!$C$22),1,"")</f>
        <v>1</v>
      </c>
      <c r="J26" s="51">
        <v>25</v>
      </c>
      <c r="M26" s="15">
        <v>14</v>
      </c>
      <c r="N26" s="15" t="s">
        <v>255</v>
      </c>
      <c r="Q26" s="22"/>
      <c r="R26" s="22"/>
      <c r="S26" s="54"/>
      <c r="AT26" s="15">
        <v>1</v>
      </c>
    </row>
    <row r="27" spans="2:19" ht="12.75">
      <c r="B27" s="94">
        <f t="shared" si="0"/>
        <v>0</v>
      </c>
      <c r="C27" s="94">
        <f>IF(COUNT(Q27:EC27)&gt;0,COUNT(Q27:EC27),"")</f>
      </c>
      <c r="D27" s="94">
        <f>IF(COUNT(S27:EC27)&gt;0,COUNT(S27:EC27),"")</f>
      </c>
      <c r="E27" s="94">
        <f t="shared" si="1"/>
        <v>0</v>
      </c>
      <c r="F27" s="94">
        <f t="shared" si="3"/>
        <v>0</v>
      </c>
      <c r="G27" s="94">
        <f t="shared" si="4"/>
      </c>
      <c r="H27" s="94">
        <f>IF(AND(M27&gt;0,M27&lt;=STATS!$C$22),1,"")</f>
        <v>1</v>
      </c>
      <c r="J27" s="51">
        <v>26</v>
      </c>
      <c r="M27" s="15">
        <v>20</v>
      </c>
      <c r="N27" s="15" t="s">
        <v>255</v>
      </c>
      <c r="Q27" s="22"/>
      <c r="R27" s="22"/>
      <c r="S27" s="54"/>
    </row>
    <row r="28" spans="2:19" ht="12.75">
      <c r="B28" s="94">
        <f t="shared" si="0"/>
        <v>0</v>
      </c>
      <c r="C28" s="94">
        <f>IF(COUNT(Q28:EC28)&gt;0,COUNT(Q28:EC28),"")</f>
      </c>
      <c r="D28" s="94">
        <f>IF(COUNT(S28:EC28)&gt;0,COUNT(S28:EC28),"")</f>
      </c>
      <c r="E28" s="94">
        <f t="shared" si="1"/>
      </c>
      <c r="F28" s="94">
        <f t="shared" si="3"/>
      </c>
      <c r="G28" s="94">
        <f t="shared" si="4"/>
      </c>
      <c r="H28" s="94">
        <f>IF(AND(M28&gt;0,M28&lt;=STATS!$C$22),1,"")</f>
      </c>
      <c r="J28" s="51">
        <v>27</v>
      </c>
      <c r="M28" s="15">
        <v>23</v>
      </c>
      <c r="N28" s="15" t="s">
        <v>255</v>
      </c>
      <c r="Q28" s="22"/>
      <c r="R28" s="22"/>
      <c r="S28" s="54"/>
    </row>
    <row r="29" spans="2:19" ht="12.75">
      <c r="B29" s="94">
        <f t="shared" si="0"/>
        <v>0</v>
      </c>
      <c r="C29" s="94">
        <f>IF(COUNT(Q29:EC29)&gt;0,COUNT(Q29:EC29),"")</f>
      </c>
      <c r="D29" s="94">
        <f>IF(COUNT(S29:EC29)&gt;0,COUNT(S29:EC29),"")</f>
      </c>
      <c r="E29" s="94">
        <f t="shared" si="1"/>
        <v>0</v>
      </c>
      <c r="F29" s="94">
        <f t="shared" si="3"/>
        <v>0</v>
      </c>
      <c r="G29" s="94">
        <f t="shared" si="4"/>
      </c>
      <c r="H29" s="94">
        <f>IF(AND(M29&gt;0,M29&lt;=STATS!$C$22),1,"")</f>
        <v>1</v>
      </c>
      <c r="J29" s="51">
        <v>28</v>
      </c>
      <c r="M29" s="15">
        <v>20</v>
      </c>
      <c r="N29" s="15" t="s">
        <v>255</v>
      </c>
      <c r="Q29" s="22"/>
      <c r="R29" s="22"/>
      <c r="S29" s="54"/>
    </row>
    <row r="30" spans="2:56" ht="12.75">
      <c r="B30" s="94">
        <f t="shared" si="0"/>
        <v>2</v>
      </c>
      <c r="C30" s="94">
        <f>IF(COUNT(Q30:EC30)&gt;0,COUNT(Q30:EC30),"")</f>
        <v>2</v>
      </c>
      <c r="D30" s="94">
        <f>IF(COUNT(S30:EC30)&gt;0,COUNT(S30:EC30),"")</f>
        <v>2</v>
      </c>
      <c r="E30" s="94">
        <f t="shared" si="1"/>
        <v>2</v>
      </c>
      <c r="F30" s="94">
        <f t="shared" si="3"/>
        <v>2</v>
      </c>
      <c r="G30" s="94">
        <f t="shared" si="4"/>
        <v>14</v>
      </c>
      <c r="H30" s="94">
        <f>IF(AND(M30&gt;0,M30&lt;=STATS!$C$22),1,"")</f>
        <v>1</v>
      </c>
      <c r="J30" s="51">
        <v>29</v>
      </c>
      <c r="M30" s="15">
        <v>14</v>
      </c>
      <c r="N30" s="15" t="s">
        <v>255</v>
      </c>
      <c r="Q30" s="22"/>
      <c r="R30" s="22"/>
      <c r="S30" s="54"/>
      <c r="AT30" s="15">
        <v>1</v>
      </c>
      <c r="BD30" s="15">
        <v>1</v>
      </c>
    </row>
    <row r="31" spans="2:19" ht="12.75">
      <c r="B31" s="94">
        <f t="shared" si="0"/>
        <v>0</v>
      </c>
      <c r="C31" s="94">
        <f>IF(COUNT(Q31:EC31)&gt;0,COUNT(Q31:EC31),"")</f>
      </c>
      <c r="D31" s="94">
        <f>IF(COUNT(S31:EC31)&gt;0,COUNT(S31:EC31),"")</f>
      </c>
      <c r="E31" s="94">
        <f t="shared" si="1"/>
      </c>
      <c r="F31" s="94">
        <f t="shared" si="3"/>
      </c>
      <c r="G31" s="94">
        <f t="shared" si="4"/>
      </c>
      <c r="H31" s="94">
        <f>IF(AND(M31&gt;0,M31&lt;=STATS!$C$22),1,"")</f>
      </c>
      <c r="J31" s="51">
        <v>30</v>
      </c>
      <c r="M31" s="15">
        <v>23</v>
      </c>
      <c r="N31" s="15" t="s">
        <v>257</v>
      </c>
      <c r="Q31" s="22"/>
      <c r="R31" s="22"/>
      <c r="S31" s="54"/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  <v>0</v>
      </c>
      <c r="F32" s="94">
        <f t="shared" si="3"/>
        <v>0</v>
      </c>
      <c r="G32" s="94">
        <f t="shared" si="4"/>
      </c>
      <c r="H32" s="94">
        <f>IF(AND(M32&gt;0,M32&lt;=STATS!$C$22),1,"")</f>
        <v>1</v>
      </c>
      <c r="J32" s="51">
        <v>31</v>
      </c>
      <c r="M32" s="15">
        <v>15</v>
      </c>
      <c r="N32" s="15" t="s">
        <v>255</v>
      </c>
      <c r="Q32" s="22"/>
      <c r="R32" s="22"/>
      <c r="S32" s="54"/>
    </row>
    <row r="33" spans="2:19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</c>
      <c r="F33" s="94">
        <f t="shared" si="3"/>
      </c>
      <c r="G33" s="94">
        <f t="shared" si="4"/>
      </c>
      <c r="H33" s="94">
        <f>IF(AND(M33&gt;0,M33&lt;=STATS!$C$22),1,"")</f>
      </c>
      <c r="J33" s="51">
        <v>32</v>
      </c>
      <c r="P33" s="15" t="s">
        <v>256</v>
      </c>
      <c r="Q33" s="22"/>
      <c r="R33" s="22"/>
      <c r="S33" s="54"/>
    </row>
    <row r="34" spans="2:20" ht="12.75">
      <c r="B34" s="94">
        <f t="shared" si="0"/>
        <v>1</v>
      </c>
      <c r="C34" s="94">
        <f>IF(COUNT(Q34:EC34)&gt;0,COUNT(Q34:EC34),"")</f>
        <v>1</v>
      </c>
      <c r="D34" s="94">
        <f>IF(COUNT(S34:EC34)&gt;0,COUNT(S34:EC34),"")</f>
        <v>1</v>
      </c>
      <c r="E34" s="94">
        <f t="shared" si="1"/>
        <v>1</v>
      </c>
      <c r="F34" s="94">
        <f t="shared" si="3"/>
        <v>1</v>
      </c>
      <c r="G34" s="94">
        <f t="shared" si="4"/>
        <v>2</v>
      </c>
      <c r="H34" s="94">
        <f>IF(AND(M34&gt;0,M34&lt;=STATS!$C$22),1,"")</f>
        <v>1</v>
      </c>
      <c r="J34" s="51">
        <v>33</v>
      </c>
      <c r="M34" s="15">
        <v>2</v>
      </c>
      <c r="N34" s="15" t="s">
        <v>257</v>
      </c>
      <c r="Q34" s="22"/>
      <c r="R34" s="22"/>
      <c r="S34" s="54"/>
      <c r="T34" s="15">
        <v>1</v>
      </c>
    </row>
    <row r="35" spans="2:19" ht="12.75">
      <c r="B35" s="94">
        <f t="shared" si="0"/>
        <v>0</v>
      </c>
      <c r="C35" s="94">
        <f>IF(COUNT(Q35:EC35)&gt;0,COUNT(Q35:EC35),"")</f>
      </c>
      <c r="D35" s="94">
        <f>IF(COUNT(S35:EC35)&gt;0,COUNT(S35:EC35),"")</f>
      </c>
      <c r="E35" s="94">
        <f t="shared" si="1"/>
      </c>
      <c r="F35" s="94">
        <f t="shared" si="3"/>
      </c>
      <c r="G35" s="94">
        <f t="shared" si="4"/>
      </c>
      <c r="H35" s="94">
        <f>IF(AND(M35&gt;0,M35&lt;=STATS!$C$22),1,"")</f>
      </c>
      <c r="J35" s="51">
        <v>34</v>
      </c>
      <c r="P35" s="15" t="s">
        <v>254</v>
      </c>
      <c r="Q35" s="22"/>
      <c r="R35" s="22"/>
      <c r="S35" s="54"/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  <v>0</v>
      </c>
      <c r="F36" s="94">
        <f t="shared" si="3"/>
        <v>0</v>
      </c>
      <c r="G36" s="94">
        <f t="shared" si="4"/>
      </c>
      <c r="H36" s="94">
        <f>IF(AND(M36&gt;0,M36&lt;=STATS!$C$22),1,"")</f>
        <v>1</v>
      </c>
      <c r="J36" s="51">
        <v>35</v>
      </c>
      <c r="M36" s="15">
        <v>17</v>
      </c>
      <c r="N36" s="15" t="s">
        <v>255</v>
      </c>
      <c r="Q36" s="22"/>
      <c r="R36" s="22"/>
      <c r="S36" s="54"/>
    </row>
    <row r="37" spans="2:56" ht="12.75">
      <c r="B37" s="94">
        <f t="shared" si="0"/>
        <v>1</v>
      </c>
      <c r="C37" s="94">
        <f>IF(COUNT(Q37:EC37)&gt;0,COUNT(Q37:EC37),"")</f>
        <v>1</v>
      </c>
      <c r="D37" s="94">
        <f>IF(COUNT(S37:EC37)&gt;0,COUNT(S37:EC37),"")</f>
        <v>1</v>
      </c>
      <c r="E37" s="94">
        <f t="shared" si="1"/>
        <v>1</v>
      </c>
      <c r="F37" s="94">
        <f t="shared" si="3"/>
        <v>1</v>
      </c>
      <c r="G37" s="94">
        <f t="shared" si="4"/>
        <v>17</v>
      </c>
      <c r="H37" s="94">
        <f>IF(AND(M37&gt;0,M37&lt;=STATS!$C$22),1,"")</f>
        <v>1</v>
      </c>
      <c r="J37" s="51">
        <v>36</v>
      </c>
      <c r="M37" s="15">
        <v>17</v>
      </c>
      <c r="N37" s="15" t="s">
        <v>255</v>
      </c>
      <c r="Q37" s="22"/>
      <c r="R37" s="22"/>
      <c r="S37" s="54"/>
      <c r="BD37" s="15">
        <v>1</v>
      </c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</c>
      <c r="F38" s="94">
        <f t="shared" si="3"/>
      </c>
      <c r="G38" s="94">
        <f t="shared" si="4"/>
      </c>
      <c r="H38" s="94">
        <f>IF(AND(M38&gt;0,M38&lt;=STATS!$C$22),1,"")</f>
      </c>
      <c r="J38" s="51">
        <v>37</v>
      </c>
      <c r="M38" s="15">
        <v>23</v>
      </c>
      <c r="N38" s="15" t="s">
        <v>255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</c>
      <c r="F39" s="94">
        <f t="shared" si="3"/>
      </c>
      <c r="G39" s="94">
        <f t="shared" si="4"/>
      </c>
      <c r="H39" s="94">
        <f>IF(AND(M39&gt;0,M39&lt;=STATS!$C$22),1,"")</f>
      </c>
      <c r="J39" s="51">
        <v>38</v>
      </c>
      <c r="M39" s="15">
        <v>24</v>
      </c>
      <c r="N39" s="15" t="s">
        <v>255</v>
      </c>
      <c r="Q39" s="22"/>
      <c r="R39" s="22"/>
      <c r="S39" s="54"/>
    </row>
    <row r="40" spans="2:19" ht="12.75">
      <c r="B40" s="94">
        <f t="shared" si="0"/>
        <v>0</v>
      </c>
      <c r="C40" s="94">
        <f>IF(COUNT(Q40:EC40)&gt;0,COUNT(Q40:EC40),"")</f>
      </c>
      <c r="D40" s="94">
        <f>IF(COUNT(S40:EC40)&gt;0,COUNT(S40:EC40),"")</f>
      </c>
      <c r="E40" s="94">
        <f t="shared" si="1"/>
      </c>
      <c r="F40" s="94">
        <f t="shared" si="3"/>
      </c>
      <c r="G40" s="94">
        <f t="shared" si="4"/>
      </c>
      <c r="H40" s="94">
        <f>IF(AND(M40&gt;0,M40&lt;=STATS!$C$22),1,"")</f>
      </c>
      <c r="J40" s="51">
        <v>39</v>
      </c>
      <c r="M40" s="15">
        <v>24</v>
      </c>
      <c r="N40" s="15" t="s">
        <v>255</v>
      </c>
      <c r="Q40" s="22"/>
      <c r="R40" s="22"/>
      <c r="S40" s="54"/>
    </row>
    <row r="41" spans="2:19" ht="12.75">
      <c r="B41" s="94">
        <f t="shared" si="0"/>
        <v>0</v>
      </c>
      <c r="C41" s="94">
        <f>IF(COUNT(Q41:EC41)&gt;0,COUNT(Q41:EC41),"")</f>
      </c>
      <c r="D41" s="94">
        <f>IF(COUNT(S41:EC41)&gt;0,COUNT(S41:EC41),"")</f>
      </c>
      <c r="E41" s="94">
        <f t="shared" si="1"/>
      </c>
      <c r="F41" s="94">
        <f t="shared" si="3"/>
      </c>
      <c r="G41" s="94">
        <f t="shared" si="4"/>
      </c>
      <c r="H41" s="94">
        <f>IF(AND(M41&gt;0,M41&lt;=STATS!$C$22),1,"")</f>
      </c>
      <c r="J41" s="51">
        <v>40</v>
      </c>
      <c r="M41" s="15">
        <v>27</v>
      </c>
      <c r="N41" s="15" t="s">
        <v>255</v>
      </c>
      <c r="Q41" s="22"/>
      <c r="R41" s="22"/>
      <c r="S41" s="54"/>
    </row>
    <row r="42" spans="2:46" ht="12.75">
      <c r="B42" s="94">
        <f t="shared" si="0"/>
        <v>1</v>
      </c>
      <c r="C42" s="94">
        <f>IF(COUNT(Q42:EC42)&gt;0,COUNT(Q42:EC42),"")</f>
        <v>1</v>
      </c>
      <c r="D42" s="94">
        <f>IF(COUNT(S42:EC42)&gt;0,COUNT(S42:EC42),"")</f>
        <v>1</v>
      </c>
      <c r="E42" s="94">
        <f t="shared" si="1"/>
        <v>1</v>
      </c>
      <c r="F42" s="94">
        <f t="shared" si="3"/>
        <v>1</v>
      </c>
      <c r="G42" s="94">
        <f t="shared" si="4"/>
        <v>12</v>
      </c>
      <c r="H42" s="94">
        <f>IF(AND(M42&gt;0,M42&lt;=STATS!$C$22),1,"")</f>
        <v>1</v>
      </c>
      <c r="J42" s="51">
        <v>41</v>
      </c>
      <c r="M42" s="15">
        <v>12</v>
      </c>
      <c r="N42" s="15" t="s">
        <v>258</v>
      </c>
      <c r="Q42" s="22"/>
      <c r="R42" s="22"/>
      <c r="S42" s="54"/>
      <c r="AT42" s="15">
        <v>1</v>
      </c>
    </row>
    <row r="43" spans="2:56" ht="12.75">
      <c r="B43" s="94">
        <f t="shared" si="0"/>
        <v>2</v>
      </c>
      <c r="C43" s="94">
        <f>IF(COUNT(Q43:EC43)&gt;0,COUNT(Q43:EC43),"")</f>
        <v>2</v>
      </c>
      <c r="D43" s="94">
        <f>IF(COUNT(S43:EC43)&gt;0,COUNT(S43:EC43),"")</f>
        <v>2</v>
      </c>
      <c r="E43" s="94">
        <f t="shared" si="1"/>
        <v>2</v>
      </c>
      <c r="F43" s="94">
        <f t="shared" si="3"/>
        <v>2</v>
      </c>
      <c r="G43" s="94">
        <f t="shared" si="4"/>
        <v>15</v>
      </c>
      <c r="H43" s="94">
        <f>IF(AND(M43&gt;0,M43&lt;=STATS!$C$22),1,"")</f>
        <v>1</v>
      </c>
      <c r="J43" s="51">
        <v>42</v>
      </c>
      <c r="M43" s="15">
        <v>15</v>
      </c>
      <c r="N43" s="15" t="s">
        <v>255</v>
      </c>
      <c r="Q43" s="22"/>
      <c r="R43" s="22"/>
      <c r="S43" s="54"/>
      <c r="AT43" s="15">
        <v>1</v>
      </c>
      <c r="BD43" s="15">
        <v>1</v>
      </c>
    </row>
    <row r="44" spans="2:19" ht="12.75">
      <c r="B44" s="94">
        <f t="shared" si="0"/>
        <v>0</v>
      </c>
      <c r="C44" s="94">
        <f>IF(COUNT(Q44:EC44)&gt;0,COUNT(Q44:EC44),"")</f>
      </c>
      <c r="D44" s="94">
        <f>IF(COUNT(S44:EC44)&gt;0,COUNT(S44:EC44),"")</f>
      </c>
      <c r="E44" s="94">
        <f t="shared" si="1"/>
        <v>0</v>
      </c>
      <c r="F44" s="94">
        <f t="shared" si="3"/>
        <v>0</v>
      </c>
      <c r="G44" s="94">
        <f t="shared" si="4"/>
      </c>
      <c r="H44" s="94">
        <f>IF(AND(M44&gt;0,M44&lt;=STATS!$C$22),1,"")</f>
        <v>1</v>
      </c>
      <c r="J44" s="51">
        <v>43</v>
      </c>
      <c r="M44" s="15">
        <v>19</v>
      </c>
      <c r="N44" s="15" t="s">
        <v>255</v>
      </c>
      <c r="Q44" s="22"/>
      <c r="R44" s="22"/>
      <c r="S44" s="54"/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</c>
      <c r="F45" s="94">
        <f t="shared" si="3"/>
      </c>
      <c r="G45" s="94">
        <f t="shared" si="4"/>
      </c>
      <c r="H45" s="94">
        <f>IF(AND(M45&gt;0,M45&lt;=STATS!$C$22),1,"")</f>
      </c>
      <c r="J45" s="51">
        <v>44</v>
      </c>
      <c r="P45" s="15" t="s">
        <v>256</v>
      </c>
      <c r="Q45" s="22"/>
      <c r="R45" s="22"/>
      <c r="S45" s="54"/>
    </row>
    <row r="46" spans="2:19" ht="12.75">
      <c r="B46" s="94">
        <f t="shared" si="0"/>
        <v>0</v>
      </c>
      <c r="C46" s="94">
        <f>IF(COUNT(Q46:EC46)&gt;0,COUNT(Q46:EC46),"")</f>
      </c>
      <c r="D46" s="94">
        <f>IF(COUNT(S46:EC46)&gt;0,COUNT(S46:EC46),"")</f>
      </c>
      <c r="E46" s="94">
        <f t="shared" si="1"/>
      </c>
      <c r="F46" s="94">
        <f t="shared" si="3"/>
      </c>
      <c r="G46" s="94">
        <f t="shared" si="4"/>
      </c>
      <c r="H46" s="94">
        <f>IF(AND(M46&gt;0,M46&lt;=STATS!$C$22),1,"")</f>
      </c>
      <c r="J46" s="51">
        <v>45</v>
      </c>
      <c r="P46" s="15" t="s">
        <v>254</v>
      </c>
      <c r="Q46" s="22"/>
      <c r="R46" s="22"/>
      <c r="S46" s="54"/>
    </row>
    <row r="47" spans="2:34" ht="12.75">
      <c r="B47" s="94">
        <f t="shared" si="0"/>
        <v>2</v>
      </c>
      <c r="C47" s="94">
        <f>IF(COUNT(Q47:EC47)&gt;0,COUNT(Q47:EC47),"")</f>
        <v>2</v>
      </c>
      <c r="D47" s="94">
        <f>IF(COUNT(S47:EC47)&gt;0,COUNT(S47:EC47),"")</f>
        <v>2</v>
      </c>
      <c r="E47" s="94">
        <f t="shared" si="1"/>
        <v>2</v>
      </c>
      <c r="F47" s="94">
        <f t="shared" si="3"/>
        <v>2</v>
      </c>
      <c r="G47" s="94">
        <f t="shared" si="4"/>
        <v>1</v>
      </c>
      <c r="H47" s="94">
        <f>IF(AND(M47&gt;0,M47&lt;=STATS!$C$22),1,"")</f>
        <v>1</v>
      </c>
      <c r="J47" s="51">
        <v>46</v>
      </c>
      <c r="M47" s="15">
        <v>1</v>
      </c>
      <c r="N47" s="15" t="s">
        <v>257</v>
      </c>
      <c r="Q47" s="22"/>
      <c r="R47" s="22"/>
      <c r="S47" s="54"/>
      <c r="T47" s="15">
        <v>1</v>
      </c>
      <c r="AH47" s="15">
        <v>1</v>
      </c>
    </row>
    <row r="48" spans="2:56" ht="12.75">
      <c r="B48" s="94">
        <f t="shared" si="0"/>
        <v>2</v>
      </c>
      <c r="C48" s="94">
        <f>IF(COUNT(Q48:EC48)&gt;0,COUNT(Q48:EC48),"")</f>
        <v>2</v>
      </c>
      <c r="D48" s="94">
        <f>IF(COUNT(S48:EC48)&gt;0,COUNT(S48:EC48),"")</f>
        <v>2</v>
      </c>
      <c r="E48" s="94">
        <f t="shared" si="1"/>
        <v>2</v>
      </c>
      <c r="F48" s="94">
        <f t="shared" si="3"/>
        <v>2</v>
      </c>
      <c r="G48" s="94">
        <f t="shared" si="4"/>
        <v>14</v>
      </c>
      <c r="H48" s="94">
        <f>IF(AND(M48&gt;0,M48&lt;=STATS!$C$22),1,"")</f>
        <v>1</v>
      </c>
      <c r="J48" s="51">
        <v>47</v>
      </c>
      <c r="M48" s="15">
        <v>14</v>
      </c>
      <c r="N48" s="15" t="s">
        <v>257</v>
      </c>
      <c r="Q48" s="22"/>
      <c r="R48" s="22"/>
      <c r="S48" s="54"/>
      <c r="AT48" s="15">
        <v>2</v>
      </c>
      <c r="BD48" s="15">
        <v>1</v>
      </c>
    </row>
    <row r="49" spans="2:19" ht="12.75">
      <c r="B49" s="94">
        <f t="shared" si="0"/>
        <v>0</v>
      </c>
      <c r="C49" s="94">
        <f>IF(COUNT(Q49:EC49)&gt;0,COUNT(Q49:EC49),"")</f>
      </c>
      <c r="D49" s="94">
        <f>IF(COUNT(S49:EC49)&gt;0,COUNT(S49:EC49),"")</f>
      </c>
      <c r="E49" s="94">
        <f t="shared" si="1"/>
        <v>0</v>
      </c>
      <c r="F49" s="94">
        <f t="shared" si="3"/>
        <v>0</v>
      </c>
      <c r="G49" s="94">
        <f t="shared" si="4"/>
      </c>
      <c r="H49" s="94">
        <f>IF(AND(M49&gt;0,M49&lt;=STATS!$C$22),1,"")</f>
        <v>1</v>
      </c>
      <c r="J49" s="51">
        <v>48</v>
      </c>
      <c r="M49" s="15">
        <v>4</v>
      </c>
      <c r="N49" s="15" t="s">
        <v>258</v>
      </c>
      <c r="Q49" s="22"/>
      <c r="R49" s="22"/>
      <c r="S49" s="54"/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  <v>0</v>
      </c>
      <c r="F50" s="94">
        <f t="shared" si="3"/>
        <v>0</v>
      </c>
      <c r="G50" s="94">
        <f t="shared" si="4"/>
      </c>
      <c r="H50" s="94">
        <f>IF(AND(M50&gt;0,M50&lt;=STATS!$C$22),1,"")</f>
        <v>1</v>
      </c>
      <c r="J50" s="51">
        <v>49</v>
      </c>
      <c r="M50" s="15">
        <v>15</v>
      </c>
      <c r="N50" s="15" t="s">
        <v>255</v>
      </c>
      <c r="Q50" s="22"/>
      <c r="R50" s="22"/>
      <c r="S50" s="54"/>
    </row>
    <row r="51" spans="2:19" ht="12.75">
      <c r="B51" s="94">
        <f t="shared" si="0"/>
        <v>0</v>
      </c>
      <c r="C51" s="94">
        <f>IF(COUNT(Q51:EC51)&gt;0,COUNT(Q51:EC51),"")</f>
      </c>
      <c r="D51" s="94">
        <f>IF(COUNT(S51:EC51)&gt;0,COUNT(S51:EC51),"")</f>
      </c>
      <c r="E51" s="94">
        <f t="shared" si="1"/>
      </c>
      <c r="F51" s="94">
        <f t="shared" si="3"/>
      </c>
      <c r="G51" s="94">
        <f t="shared" si="4"/>
      </c>
      <c r="H51" s="94">
        <f>IF(AND(M51&gt;0,M51&lt;=STATS!$C$22),1,"")</f>
      </c>
      <c r="J51" s="51">
        <v>50</v>
      </c>
      <c r="M51" s="15">
        <v>25</v>
      </c>
      <c r="N51" s="15" t="s">
        <v>255</v>
      </c>
      <c r="Q51" s="22"/>
      <c r="R51" s="22"/>
      <c r="S51" s="54"/>
    </row>
    <row r="52" spans="2:19" ht="12.75">
      <c r="B52" s="94">
        <f t="shared" si="0"/>
        <v>0</v>
      </c>
      <c r="C52" s="94">
        <f>IF(COUNT(Q52:EC52)&gt;0,COUNT(Q52:EC52),"")</f>
      </c>
      <c r="D52" s="94">
        <f>IF(COUNT(S52:EC52)&gt;0,COUNT(S52:EC52),"")</f>
      </c>
      <c r="E52" s="94">
        <f t="shared" si="1"/>
      </c>
      <c r="F52" s="94">
        <f t="shared" si="3"/>
      </c>
      <c r="G52" s="94">
        <f t="shared" si="4"/>
      </c>
      <c r="H52" s="94">
        <f>IF(AND(M52&gt;0,M52&lt;=STATS!$C$22),1,"")</f>
      </c>
      <c r="J52" s="51">
        <v>51</v>
      </c>
      <c r="M52" s="15">
        <v>27</v>
      </c>
      <c r="N52" s="15" t="s">
        <v>255</v>
      </c>
      <c r="Q52" s="22"/>
      <c r="R52" s="22"/>
      <c r="S52" s="54"/>
    </row>
    <row r="53" spans="2:19" ht="12.75">
      <c r="B53" s="94">
        <f t="shared" si="0"/>
        <v>0</v>
      </c>
      <c r="C53" s="94">
        <f>IF(COUNT(Q53:EC53)&gt;0,COUNT(Q53:EC53),"")</f>
      </c>
      <c r="D53" s="94">
        <f>IF(COUNT(S53:EC53)&gt;0,COUNT(S53:EC53),"")</f>
      </c>
      <c r="E53" s="94">
        <f t="shared" si="1"/>
      </c>
      <c r="F53" s="94">
        <f t="shared" si="3"/>
      </c>
      <c r="G53" s="94">
        <f t="shared" si="4"/>
      </c>
      <c r="H53" s="94">
        <f>IF(AND(M53&gt;0,M53&lt;=STATS!$C$22),1,"")</f>
      </c>
      <c r="J53" s="51">
        <v>52</v>
      </c>
      <c r="M53" s="15">
        <v>22</v>
      </c>
      <c r="N53" s="15" t="s">
        <v>255</v>
      </c>
      <c r="Q53" s="22"/>
      <c r="R53" s="22"/>
      <c r="S53" s="54"/>
    </row>
    <row r="54" spans="2:56" ht="12.75">
      <c r="B54" s="94">
        <f t="shared" si="0"/>
        <v>2</v>
      </c>
      <c r="C54" s="94">
        <f>IF(COUNT(Q54:EC54)&gt;0,COUNT(Q54:EC54),"")</f>
        <v>2</v>
      </c>
      <c r="D54" s="94">
        <f>IF(COUNT(S54:EC54)&gt;0,COUNT(S54:EC54),"")</f>
        <v>2</v>
      </c>
      <c r="E54" s="94">
        <f t="shared" si="1"/>
        <v>2</v>
      </c>
      <c r="F54" s="94">
        <f t="shared" si="3"/>
        <v>2</v>
      </c>
      <c r="G54" s="94">
        <f t="shared" si="4"/>
        <v>12</v>
      </c>
      <c r="H54" s="94">
        <f>IF(AND(M54&gt;0,M54&lt;=STATS!$C$22),1,"")</f>
        <v>1</v>
      </c>
      <c r="J54" s="51">
        <v>53</v>
      </c>
      <c r="M54" s="15">
        <v>12</v>
      </c>
      <c r="N54" s="15" t="s">
        <v>255</v>
      </c>
      <c r="Q54" s="22"/>
      <c r="R54" s="22"/>
      <c r="S54" s="54"/>
      <c r="AT54" s="15">
        <v>1</v>
      </c>
      <c r="BD54" s="15">
        <v>1</v>
      </c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</c>
      <c r="F55" s="94">
        <f t="shared" si="3"/>
      </c>
      <c r="G55" s="94">
        <f t="shared" si="4"/>
      </c>
      <c r="H55" s="94">
        <f>IF(AND(M55&gt;0,M55&lt;=STATS!$C$22),1,"")</f>
      </c>
      <c r="J55" s="51">
        <v>54</v>
      </c>
      <c r="M55" s="15">
        <v>27</v>
      </c>
      <c r="N55" s="15" t="s">
        <v>255</v>
      </c>
      <c r="Q55" s="22"/>
      <c r="R55" s="22"/>
      <c r="S55" s="54"/>
    </row>
    <row r="56" spans="2:19" ht="12.75">
      <c r="B56" s="94">
        <f t="shared" si="0"/>
        <v>0</v>
      </c>
      <c r="C56" s="94">
        <f>IF(COUNT(Q56:EC56)&gt;0,COUNT(Q56:EC56),"")</f>
      </c>
      <c r="D56" s="94">
        <f>IF(COUNT(S56:EC56)&gt;0,COUNT(S56:EC56),"")</f>
      </c>
      <c r="E56" s="94">
        <f t="shared" si="1"/>
      </c>
      <c r="F56" s="94">
        <f t="shared" si="3"/>
      </c>
      <c r="G56" s="94">
        <f t="shared" si="4"/>
      </c>
      <c r="H56" s="94">
        <f>IF(AND(M56&gt;0,M56&lt;=STATS!$C$22),1,"")</f>
      </c>
      <c r="J56" s="51">
        <v>55</v>
      </c>
      <c r="M56" s="15">
        <v>30</v>
      </c>
      <c r="N56" s="15" t="s">
        <v>255</v>
      </c>
      <c r="Q56" s="22"/>
      <c r="R56" s="22"/>
      <c r="S56" s="54"/>
    </row>
    <row r="57" spans="2:20" ht="12.75">
      <c r="B57" s="94">
        <f t="shared" si="0"/>
        <v>1</v>
      </c>
      <c r="C57" s="94">
        <f>IF(COUNT(Q57:EC57)&gt;0,COUNT(Q57:EC57),"")</f>
        <v>1</v>
      </c>
      <c r="D57" s="94">
        <f>IF(COUNT(S57:EC57)&gt;0,COUNT(S57:EC57),"")</f>
        <v>1</v>
      </c>
      <c r="E57" s="94">
        <f t="shared" si="1"/>
        <v>1</v>
      </c>
      <c r="F57" s="94">
        <f t="shared" si="3"/>
        <v>1</v>
      </c>
      <c r="G57" s="94">
        <f t="shared" si="4"/>
        <v>2</v>
      </c>
      <c r="H57" s="94">
        <f>IF(AND(M57&gt;0,M57&lt;=STATS!$C$22),1,"")</f>
        <v>1</v>
      </c>
      <c r="J57" s="51">
        <v>56</v>
      </c>
      <c r="M57" s="15">
        <v>2</v>
      </c>
      <c r="N57" s="15" t="s">
        <v>257</v>
      </c>
      <c r="Q57" s="22"/>
      <c r="R57" s="22"/>
      <c r="S57" s="54"/>
      <c r="T57" s="15">
        <v>1</v>
      </c>
    </row>
    <row r="58" spans="2:34" ht="12.75">
      <c r="B58" s="94">
        <f t="shared" si="0"/>
        <v>2</v>
      </c>
      <c r="C58" s="94">
        <f>IF(COUNT(Q58:EC58)&gt;0,COUNT(Q58:EC58),"")</f>
        <v>2</v>
      </c>
      <c r="D58" s="94">
        <f>IF(COUNT(S58:EC58)&gt;0,COUNT(S58:EC58),"")</f>
        <v>2</v>
      </c>
      <c r="E58" s="94">
        <f t="shared" si="1"/>
        <v>2</v>
      </c>
      <c r="F58" s="94">
        <f t="shared" si="3"/>
        <v>2</v>
      </c>
      <c r="G58" s="94">
        <f t="shared" si="4"/>
        <v>1</v>
      </c>
      <c r="H58" s="94">
        <f>IF(AND(M58&gt;0,M58&lt;=STATS!$C$22),1,"")</f>
        <v>1</v>
      </c>
      <c r="J58" s="51">
        <v>57</v>
      </c>
      <c r="M58" s="15">
        <v>1</v>
      </c>
      <c r="N58" s="15" t="s">
        <v>257</v>
      </c>
      <c r="Q58" s="22"/>
      <c r="R58" s="22"/>
      <c r="S58" s="54"/>
      <c r="T58" s="15">
        <v>1</v>
      </c>
      <c r="AH58" s="15">
        <v>1</v>
      </c>
    </row>
    <row r="59" spans="2:20" ht="12.75">
      <c r="B59" s="94">
        <f t="shared" si="0"/>
        <v>1</v>
      </c>
      <c r="C59" s="94">
        <f>IF(COUNT(Q59:EC59)&gt;0,COUNT(Q59:EC59),"")</f>
        <v>1</v>
      </c>
      <c r="D59" s="94">
        <f>IF(COUNT(S59:EC59)&gt;0,COUNT(S59:EC59),"")</f>
        <v>1</v>
      </c>
      <c r="E59" s="94">
        <f t="shared" si="1"/>
        <v>1</v>
      </c>
      <c r="F59" s="94">
        <f t="shared" si="3"/>
        <v>1</v>
      </c>
      <c r="G59" s="94">
        <f t="shared" si="4"/>
        <v>4</v>
      </c>
      <c r="H59" s="94">
        <f>IF(AND(M59&gt;0,M59&lt;=STATS!$C$22),1,"")</f>
        <v>1</v>
      </c>
      <c r="J59" s="51">
        <v>58</v>
      </c>
      <c r="M59" s="15">
        <v>4</v>
      </c>
      <c r="N59" s="15" t="s">
        <v>255</v>
      </c>
      <c r="Q59" s="22"/>
      <c r="R59" s="22"/>
      <c r="S59" s="54"/>
      <c r="T59" s="15">
        <v>2</v>
      </c>
    </row>
    <row r="60" spans="2:46" ht="12.75">
      <c r="B60" s="94">
        <f t="shared" si="0"/>
        <v>1</v>
      </c>
      <c r="C60" s="94">
        <f>IF(COUNT(Q60:EC60)&gt;0,COUNT(Q60:EC60),"")</f>
        <v>1</v>
      </c>
      <c r="D60" s="94">
        <f>IF(COUNT(S60:EC60)&gt;0,COUNT(S60:EC60),"")</f>
        <v>1</v>
      </c>
      <c r="E60" s="94">
        <f t="shared" si="1"/>
        <v>1</v>
      </c>
      <c r="F60" s="94">
        <f t="shared" si="3"/>
        <v>1</v>
      </c>
      <c r="G60" s="94">
        <f t="shared" si="4"/>
        <v>11</v>
      </c>
      <c r="H60" s="94">
        <f>IF(AND(M60&gt;0,M60&lt;=STATS!$C$22),1,"")</f>
        <v>1</v>
      </c>
      <c r="J60" s="51">
        <v>59</v>
      </c>
      <c r="M60" s="15">
        <v>11</v>
      </c>
      <c r="N60" s="15" t="s">
        <v>255</v>
      </c>
      <c r="Q60" s="22"/>
      <c r="R60" s="22"/>
      <c r="S60" s="54"/>
      <c r="AT60" s="15">
        <v>1</v>
      </c>
    </row>
    <row r="61" spans="2:56" ht="12.75">
      <c r="B61" s="94">
        <f t="shared" si="0"/>
        <v>1</v>
      </c>
      <c r="C61" s="94">
        <f>IF(COUNT(Q61:EC61)&gt;0,COUNT(Q61:EC61),"")</f>
        <v>1</v>
      </c>
      <c r="D61" s="94">
        <f>IF(COUNT(S61:EC61)&gt;0,COUNT(S61:EC61),"")</f>
        <v>1</v>
      </c>
      <c r="E61" s="94">
        <f t="shared" si="1"/>
        <v>1</v>
      </c>
      <c r="F61" s="94">
        <f t="shared" si="3"/>
        <v>1</v>
      </c>
      <c r="G61" s="94">
        <f t="shared" si="4"/>
        <v>13</v>
      </c>
      <c r="H61" s="94">
        <f>IF(AND(M61&gt;0,M61&lt;=STATS!$C$22),1,"")</f>
        <v>1</v>
      </c>
      <c r="J61" s="51">
        <v>60</v>
      </c>
      <c r="M61" s="15">
        <v>13</v>
      </c>
      <c r="N61" s="15" t="s">
        <v>255</v>
      </c>
      <c r="Q61" s="22"/>
      <c r="R61" s="22"/>
      <c r="S61" s="54"/>
      <c r="BD61" s="15">
        <v>3</v>
      </c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</c>
      <c r="F62" s="94">
        <f t="shared" si="3"/>
      </c>
      <c r="G62" s="94">
        <f t="shared" si="4"/>
      </c>
      <c r="H62" s="94">
        <f>IF(AND(M62&gt;0,M62&lt;=STATS!$C$22),1,"")</f>
      </c>
      <c r="J62" s="51">
        <v>61</v>
      </c>
      <c r="M62" s="15">
        <v>21</v>
      </c>
      <c r="N62" s="15" t="s">
        <v>255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</c>
      <c r="F63" s="94">
        <f t="shared" si="3"/>
      </c>
      <c r="G63" s="94">
        <f t="shared" si="4"/>
      </c>
      <c r="H63" s="94">
        <f>IF(AND(M63&gt;0,M63&lt;=STATS!$C$22),1,"")</f>
      </c>
      <c r="J63" s="51">
        <v>62</v>
      </c>
      <c r="M63" s="15">
        <v>29</v>
      </c>
      <c r="N63" s="15" t="s">
        <v>255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</c>
      <c r="F64" s="94">
        <f t="shared" si="3"/>
      </c>
      <c r="G64" s="94">
        <f t="shared" si="4"/>
      </c>
      <c r="H64" s="94">
        <f>IF(AND(M64&gt;0,M64&lt;=STATS!$C$22),1,"")</f>
      </c>
      <c r="J64" s="51">
        <v>63</v>
      </c>
      <c r="M64" s="15">
        <v>25</v>
      </c>
      <c r="N64" s="15" t="s">
        <v>255</v>
      </c>
      <c r="Q64" s="22"/>
      <c r="R64" s="22"/>
      <c r="S64" s="54"/>
    </row>
    <row r="65" spans="2:19" ht="12.75">
      <c r="B65" s="94">
        <f t="shared" si="0"/>
        <v>0</v>
      </c>
      <c r="C65" s="94">
        <f>IF(COUNT(Q65:EC65)&gt;0,COUNT(Q65:EC65),"")</f>
      </c>
      <c r="D65" s="94">
        <f>IF(COUNT(S65:EC65)&gt;0,COUNT(S65:EC65),"")</f>
      </c>
      <c r="E65" s="94">
        <f t="shared" si="1"/>
        <v>0</v>
      </c>
      <c r="F65" s="94">
        <f t="shared" si="3"/>
        <v>0</v>
      </c>
      <c r="G65" s="94">
        <f t="shared" si="4"/>
      </c>
      <c r="H65" s="94">
        <f>IF(AND(M65&gt;0,M65&lt;=STATS!$C$22),1,"")</f>
        <v>1</v>
      </c>
      <c r="J65" s="51">
        <v>64</v>
      </c>
      <c r="M65" s="15">
        <v>18</v>
      </c>
      <c r="N65" s="15" t="s">
        <v>255</v>
      </c>
      <c r="Q65" s="22"/>
      <c r="R65" s="22"/>
      <c r="S65" s="54"/>
    </row>
    <row r="66" spans="2:19" ht="12.75">
      <c r="B66" s="94">
        <f aca="true" t="shared" si="5" ref="B66:B129">COUNT(Q66:EA66)</f>
        <v>0</v>
      </c>
      <c r="C66" s="94">
        <f>IF(COUNT(Q66:EC66)&gt;0,COUNT(Q66:EC66),"")</f>
      </c>
      <c r="D66" s="94">
        <f>IF(COUNT(S66:EC66)&gt;0,COUNT(S66:EC66),"")</f>
      </c>
      <c r="E66" s="94">
        <f aca="true" t="shared" si="6" ref="E66:E129">IF(H66=1,COUNT(Q66:EA66),"")</f>
      </c>
      <c r="F66" s="94">
        <f aca="true" t="shared" si="7" ref="F66:F129">IF(H66=1,COUNT(T66:EA66),"")</f>
      </c>
      <c r="G66" s="94">
        <f t="shared" si="4"/>
      </c>
      <c r="H66" s="94">
        <f>IF(AND(M66&gt;0,M66&lt;=STATS!$C$22),1,"")</f>
      </c>
      <c r="J66" s="51">
        <v>65</v>
      </c>
      <c r="M66" s="15">
        <v>25</v>
      </c>
      <c r="N66" s="15" t="s">
        <v>255</v>
      </c>
      <c r="Q66" s="22"/>
      <c r="R66" s="22"/>
      <c r="S66" s="54"/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</c>
      <c r="F67" s="94">
        <f t="shared" si="7"/>
      </c>
      <c r="G67" s="94">
        <f t="shared" si="4"/>
      </c>
      <c r="H67" s="94">
        <f>IF(AND(M67&gt;0,M67&lt;=STATS!$C$22),1,"")</f>
      </c>
      <c r="J67" s="51">
        <v>66</v>
      </c>
      <c r="M67" s="15">
        <v>33</v>
      </c>
      <c r="Q67" s="22"/>
      <c r="R67" s="22"/>
      <c r="S67" s="54"/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</c>
      <c r="F68" s="94">
        <f t="shared" si="7"/>
      </c>
      <c r="G68" s="94">
        <f t="shared" si="4"/>
      </c>
      <c r="H68" s="94">
        <f>IF(AND(M68&gt;0,M68&lt;=STATS!$C$22),1,"")</f>
      </c>
      <c r="J68" s="51">
        <v>67</v>
      </c>
      <c r="M68" s="15">
        <v>28</v>
      </c>
      <c r="Q68" s="22"/>
      <c r="R68" s="22"/>
      <c r="S68" s="54"/>
    </row>
    <row r="69" spans="2:56" ht="12.75">
      <c r="B69" s="94">
        <f t="shared" si="5"/>
        <v>1</v>
      </c>
      <c r="C69" s="94">
        <f>IF(COUNT(Q69:EC69)&gt;0,COUNT(Q69:EC69),"")</f>
        <v>1</v>
      </c>
      <c r="D69" s="94">
        <f>IF(COUNT(S69:EC69)&gt;0,COUNT(S69:EC69),"")</f>
        <v>1</v>
      </c>
      <c r="E69" s="94">
        <f t="shared" si="6"/>
        <v>1</v>
      </c>
      <c r="F69" s="94">
        <f t="shared" si="7"/>
        <v>1</v>
      </c>
      <c r="G69" s="94">
        <f t="shared" si="4"/>
        <v>7</v>
      </c>
      <c r="H69" s="94">
        <f>IF(AND(M69&gt;0,M69&lt;=STATS!$C$22),1,"")</f>
        <v>1</v>
      </c>
      <c r="J69" s="51">
        <v>68</v>
      </c>
      <c r="M69" s="15">
        <v>7</v>
      </c>
      <c r="N69" s="15" t="s">
        <v>257</v>
      </c>
      <c r="Q69" s="22"/>
      <c r="R69" s="22"/>
      <c r="S69" s="54"/>
      <c r="BD69" s="15">
        <v>1</v>
      </c>
    </row>
    <row r="70" spans="2:20" ht="12.75">
      <c r="B70" s="94">
        <f t="shared" si="5"/>
        <v>1</v>
      </c>
      <c r="C70" s="94">
        <f>IF(COUNT(Q70:EC70)&gt;0,COUNT(Q70:EC70),"")</f>
        <v>1</v>
      </c>
      <c r="D70" s="94">
        <f>IF(COUNT(S70:EC70)&gt;0,COUNT(S70:EC70),"")</f>
        <v>1</v>
      </c>
      <c r="E70" s="94">
        <f t="shared" si="6"/>
        <v>1</v>
      </c>
      <c r="F70" s="94">
        <f t="shared" si="7"/>
        <v>1</v>
      </c>
      <c r="G70" s="94">
        <f t="shared" si="4"/>
        <v>3</v>
      </c>
      <c r="H70" s="94">
        <f>IF(AND(M70&gt;0,M70&lt;=STATS!$C$22),1,"")</f>
        <v>1</v>
      </c>
      <c r="J70" s="51">
        <v>69</v>
      </c>
      <c r="M70" s="15">
        <v>3</v>
      </c>
      <c r="N70" s="15" t="s">
        <v>257</v>
      </c>
      <c r="Q70" s="22"/>
      <c r="R70" s="22"/>
      <c r="S70" s="54"/>
      <c r="T70" s="15">
        <v>1</v>
      </c>
    </row>
    <row r="71" spans="2:56" ht="12.75">
      <c r="B71" s="94">
        <f t="shared" si="5"/>
        <v>1</v>
      </c>
      <c r="C71" s="94">
        <f>IF(COUNT(Q71:EC71)&gt;0,COUNT(Q71:EC71),"")</f>
        <v>1</v>
      </c>
      <c r="D71" s="94">
        <f>IF(COUNT(S71:EC71)&gt;0,COUNT(S71:EC71),"")</f>
        <v>1</v>
      </c>
      <c r="E71" s="94">
        <f t="shared" si="6"/>
        <v>1</v>
      </c>
      <c r="F71" s="94">
        <f t="shared" si="7"/>
        <v>1</v>
      </c>
      <c r="G71" s="94">
        <f t="shared" si="4"/>
        <v>10</v>
      </c>
      <c r="H71" s="94">
        <f>IF(AND(M71&gt;0,M71&lt;=STATS!$C$22),1,"")</f>
        <v>1</v>
      </c>
      <c r="J71" s="51">
        <v>70</v>
      </c>
      <c r="M71" s="15">
        <v>10</v>
      </c>
      <c r="N71" s="15" t="s">
        <v>255</v>
      </c>
      <c r="Q71" s="22"/>
      <c r="R71" s="22"/>
      <c r="S71" s="54"/>
      <c r="BD71" s="15">
        <v>1</v>
      </c>
    </row>
    <row r="72" spans="2:20" ht="12.75">
      <c r="B72" s="94">
        <f t="shared" si="5"/>
        <v>1</v>
      </c>
      <c r="C72" s="94">
        <f>IF(COUNT(Q72:EC72)&gt;0,COUNT(Q72:EC72),"")</f>
        <v>1</v>
      </c>
      <c r="D72" s="94">
        <f>IF(COUNT(S72:EC72)&gt;0,COUNT(S72:EC72),"")</f>
        <v>1</v>
      </c>
      <c r="E72" s="94">
        <f t="shared" si="6"/>
        <v>1</v>
      </c>
      <c r="F72" s="94">
        <f t="shared" si="7"/>
        <v>1</v>
      </c>
      <c r="G72" s="94">
        <f t="shared" si="4"/>
        <v>3</v>
      </c>
      <c r="H72" s="94">
        <f>IF(AND(M72&gt;0,M72&lt;=STATS!$C$22),1,"")</f>
        <v>1</v>
      </c>
      <c r="J72" s="51">
        <v>71</v>
      </c>
      <c r="M72" s="15">
        <v>3</v>
      </c>
      <c r="N72" s="15" t="s">
        <v>255</v>
      </c>
      <c r="Q72" s="22"/>
      <c r="R72" s="22"/>
      <c r="S72" s="54"/>
      <c r="T72" s="15">
        <v>1</v>
      </c>
    </row>
    <row r="73" spans="2:19" ht="12.75">
      <c r="B73" s="94">
        <f t="shared" si="5"/>
        <v>0</v>
      </c>
      <c r="C73" s="94">
        <f>IF(COUNT(Q73:EC73)&gt;0,COUNT(Q73:EC73),"")</f>
      </c>
      <c r="D73" s="94">
        <f>IF(COUNT(S73:EC73)&gt;0,COUNT(S73:EC73),"")</f>
      </c>
      <c r="E73" s="94">
        <f t="shared" si="6"/>
        <v>0</v>
      </c>
      <c r="F73" s="94">
        <f t="shared" si="7"/>
        <v>0</v>
      </c>
      <c r="G73" s="94">
        <f t="shared" si="4"/>
      </c>
      <c r="H73" s="94">
        <f>IF(AND(M73&gt;0,M73&lt;=STATS!$C$22),1,"")</f>
        <v>1</v>
      </c>
      <c r="J73" s="51">
        <v>72</v>
      </c>
      <c r="M73" s="15">
        <v>16</v>
      </c>
      <c r="N73" s="15" t="s">
        <v>255</v>
      </c>
      <c r="Q73" s="22"/>
      <c r="R73" s="22"/>
      <c r="S73" s="54"/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</c>
      <c r="F74" s="94">
        <f t="shared" si="7"/>
      </c>
      <c r="G74" s="94">
        <f t="shared" si="4"/>
      </c>
      <c r="H74" s="94">
        <f>IF(AND(M74&gt;0,M74&lt;=STATS!$C$22),1,"")</f>
      </c>
      <c r="J74" s="51">
        <v>73</v>
      </c>
      <c r="M74" s="15">
        <v>28</v>
      </c>
      <c r="Q74" s="22"/>
      <c r="R74" s="22"/>
      <c r="S74" s="54"/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</c>
      <c r="F75" s="94">
        <f t="shared" si="7"/>
      </c>
      <c r="G75" s="94">
        <f t="shared" si="4"/>
      </c>
      <c r="H75" s="94">
        <f>IF(AND(M75&gt;0,M75&lt;=STATS!$C$22),1,"")</f>
      </c>
      <c r="J75" s="51">
        <v>74</v>
      </c>
      <c r="M75" s="15">
        <v>32</v>
      </c>
      <c r="Q75" s="22"/>
      <c r="R75" s="22"/>
      <c r="S75" s="54"/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</c>
      <c r="F76" s="94">
        <f t="shared" si="7"/>
      </c>
      <c r="G76" s="94">
        <f t="shared" si="4"/>
      </c>
      <c r="H76" s="94">
        <f>IF(AND(M76&gt;0,M76&lt;=STATS!$C$22),1,"")</f>
      </c>
      <c r="J76" s="51">
        <v>75</v>
      </c>
      <c r="M76" s="15">
        <v>27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</c>
      <c r="F77" s="94">
        <f t="shared" si="7"/>
      </c>
      <c r="G77" s="94">
        <f t="shared" si="4"/>
      </c>
      <c r="H77" s="94">
        <f>IF(AND(M77&gt;0,M77&lt;=STATS!$C$22),1,"")</f>
      </c>
      <c r="J77" s="51">
        <v>76</v>
      </c>
      <c r="M77" s="15">
        <v>28</v>
      </c>
      <c r="Q77" s="22"/>
      <c r="R77" s="22"/>
      <c r="S77" s="54"/>
    </row>
    <row r="78" spans="2:19" ht="12.75">
      <c r="B78" s="94">
        <f t="shared" si="5"/>
        <v>0</v>
      </c>
      <c r="C78" s="94">
        <f>IF(COUNT(Q78:EC78)&gt;0,COUNT(Q78:EC78),"")</f>
      </c>
      <c r="D78" s="94">
        <f>IF(COUNT(S78:EC78)&gt;0,COUNT(S78:EC78),"")</f>
      </c>
      <c r="E78" s="94">
        <f t="shared" si="6"/>
      </c>
      <c r="F78" s="94">
        <f t="shared" si="7"/>
      </c>
      <c r="G78" s="94">
        <f t="shared" si="4"/>
      </c>
      <c r="H78" s="94">
        <f>IF(AND(M78&gt;0,M78&lt;=STATS!$C$22),1,"")</f>
      </c>
      <c r="J78" s="51">
        <v>77</v>
      </c>
      <c r="M78" s="15">
        <v>37</v>
      </c>
      <c r="Q78" s="22"/>
      <c r="R78" s="22"/>
      <c r="S78" s="54"/>
    </row>
    <row r="79" spans="2:19" ht="12.75">
      <c r="B79" s="94">
        <f t="shared" si="5"/>
        <v>0</v>
      </c>
      <c r="C79" s="94">
        <f>IF(COUNT(Q79:EC79)&gt;0,COUNT(Q79:EC79),"")</f>
      </c>
      <c r="D79" s="94">
        <f>IF(COUNT(S79:EC79)&gt;0,COUNT(S79:EC79),"")</f>
      </c>
      <c r="E79" s="94">
        <f t="shared" si="6"/>
      </c>
      <c r="F79" s="94">
        <f t="shared" si="7"/>
      </c>
      <c r="G79" s="94">
        <f t="shared" si="4"/>
      </c>
      <c r="H79" s="94">
        <f>IF(AND(M79&gt;0,M79&lt;=STATS!$C$22),1,"")</f>
      </c>
      <c r="J79" s="51">
        <v>78</v>
      </c>
      <c r="M79" s="15">
        <v>39</v>
      </c>
      <c r="Q79" s="22"/>
      <c r="R79" s="22"/>
      <c r="S79" s="54"/>
    </row>
    <row r="80" spans="2:19" ht="12.75">
      <c r="B80" s="94">
        <f t="shared" si="5"/>
        <v>0</v>
      </c>
      <c r="C80" s="94">
        <f>IF(COUNT(Q80:EC80)&gt;0,COUNT(Q80:EC80),"")</f>
      </c>
      <c r="D80" s="94">
        <f>IF(COUNT(S80:EC80)&gt;0,COUNT(S80:EC80),"")</f>
      </c>
      <c r="E80" s="94">
        <f t="shared" si="6"/>
      </c>
      <c r="F80" s="94">
        <f t="shared" si="7"/>
      </c>
      <c r="G80" s="94">
        <f t="shared" si="4"/>
      </c>
      <c r="H80" s="94">
        <f>IF(AND(M80&gt;0,M80&lt;=STATS!$C$22),1,"")</f>
      </c>
      <c r="J80" s="51">
        <v>79</v>
      </c>
      <c r="M80" s="15">
        <v>35</v>
      </c>
      <c r="Q80" s="22"/>
      <c r="R80" s="22"/>
      <c r="S80" s="54"/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  <v>0</v>
      </c>
      <c r="F81" s="94">
        <f t="shared" si="7"/>
        <v>0</v>
      </c>
      <c r="G81" s="94">
        <f t="shared" si="4"/>
      </c>
      <c r="H81" s="94">
        <f>IF(AND(M81&gt;0,M81&lt;=STATS!$C$22),1,"")</f>
        <v>1</v>
      </c>
      <c r="J81" s="51">
        <v>80</v>
      </c>
      <c r="M81" s="15">
        <v>20</v>
      </c>
      <c r="N81" s="15" t="s">
        <v>255</v>
      </c>
      <c r="Q81" s="22"/>
      <c r="R81" s="22"/>
      <c r="S81" s="54"/>
    </row>
    <row r="82" spans="2:46" ht="12.75">
      <c r="B82" s="94">
        <f t="shared" si="5"/>
        <v>1</v>
      </c>
      <c r="C82" s="94">
        <f>IF(COUNT(Q82:EC82)&gt;0,COUNT(Q82:EC82),"")</f>
        <v>1</v>
      </c>
      <c r="D82" s="94">
        <f>IF(COUNT(S82:EC82)&gt;0,COUNT(S82:EC82),"")</f>
        <v>1</v>
      </c>
      <c r="E82" s="94">
        <f t="shared" si="6"/>
        <v>1</v>
      </c>
      <c r="F82" s="94">
        <f t="shared" si="7"/>
        <v>1</v>
      </c>
      <c r="G82" s="94">
        <f t="shared" si="4"/>
        <v>8</v>
      </c>
      <c r="H82" s="94">
        <f>IF(AND(M82&gt;0,M82&lt;=STATS!$C$22),1,"")</f>
        <v>1</v>
      </c>
      <c r="J82" s="51">
        <v>81</v>
      </c>
      <c r="M82" s="15">
        <v>8</v>
      </c>
      <c r="N82" s="15" t="s">
        <v>255</v>
      </c>
      <c r="Q82" s="22"/>
      <c r="R82" s="22"/>
      <c r="S82" s="54"/>
      <c r="AT82" s="15">
        <v>1</v>
      </c>
    </row>
    <row r="83" spans="2:56" ht="12.75">
      <c r="B83" s="94">
        <f t="shared" si="5"/>
        <v>1</v>
      </c>
      <c r="C83" s="94">
        <f>IF(COUNT(Q83:EC83)&gt;0,COUNT(Q83:EC83),"")</f>
        <v>1</v>
      </c>
      <c r="D83" s="94">
        <f>IF(COUNT(S83:EC83)&gt;0,COUNT(S83:EC83),"")</f>
        <v>1</v>
      </c>
      <c r="E83" s="94">
        <f t="shared" si="6"/>
        <v>1</v>
      </c>
      <c r="F83" s="94">
        <f t="shared" si="7"/>
        <v>1</v>
      </c>
      <c r="G83" s="94">
        <f t="shared" si="4"/>
        <v>5</v>
      </c>
      <c r="H83" s="94">
        <f>IF(AND(M83&gt;0,M83&lt;=STATS!$C$22),1,"")</f>
        <v>1</v>
      </c>
      <c r="J83" s="51">
        <v>82</v>
      </c>
      <c r="M83" s="15">
        <v>5</v>
      </c>
      <c r="N83" s="15" t="s">
        <v>257</v>
      </c>
      <c r="Q83" s="22"/>
      <c r="R83" s="22"/>
      <c r="S83" s="54"/>
      <c r="BD83" s="15">
        <v>1</v>
      </c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</c>
      <c r="F84" s="94">
        <f t="shared" si="7"/>
      </c>
      <c r="G84" s="94">
        <f t="shared" si="4"/>
      </c>
      <c r="H84" s="94">
        <f>IF(AND(M84&gt;0,M84&lt;=STATS!$C$22),1,"")</f>
      </c>
      <c r="J84" s="51">
        <v>83</v>
      </c>
      <c r="P84" s="15" t="s">
        <v>256</v>
      </c>
      <c r="Q84" s="22"/>
      <c r="R84" s="22"/>
      <c r="S84" s="54"/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  <v>0</v>
      </c>
      <c r="F85" s="94">
        <f t="shared" si="7"/>
        <v>0</v>
      </c>
      <c r="G85" s="94">
        <f t="shared" si="4"/>
      </c>
      <c r="H85" s="94">
        <f>IF(AND(M85&gt;0,M85&lt;=STATS!$C$22),1,"")</f>
        <v>1</v>
      </c>
      <c r="J85" s="51">
        <v>84</v>
      </c>
      <c r="M85" s="15">
        <v>14</v>
      </c>
      <c r="N85" s="15" t="s">
        <v>255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M86" s="15">
        <v>31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M87" s="15">
        <v>37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</c>
      <c r="F88" s="94">
        <f t="shared" si="7"/>
      </c>
      <c r="G88" s="94">
        <f t="shared" si="4"/>
      </c>
      <c r="H88" s="94">
        <f>IF(AND(M88&gt;0,M88&lt;=STATS!$C$22),1,"")</f>
      </c>
      <c r="J88" s="51">
        <v>87</v>
      </c>
      <c r="M88" s="15">
        <v>41</v>
      </c>
      <c r="Q88" s="22"/>
      <c r="R88" s="22"/>
      <c r="S88" s="54"/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</c>
      <c r="F89" s="94">
        <f t="shared" si="7"/>
      </c>
      <c r="G89" s="94">
        <f t="shared" si="4"/>
      </c>
      <c r="H89" s="94">
        <f>IF(AND(M89&gt;0,M89&lt;=STATS!$C$22),1,"")</f>
      </c>
      <c r="J89" s="51">
        <v>88</v>
      </c>
      <c r="M89" s="15">
        <v>42</v>
      </c>
      <c r="Q89" s="22"/>
      <c r="R89" s="22"/>
      <c r="S89" s="54"/>
    </row>
    <row r="90" spans="2:19" ht="12.75">
      <c r="B90" s="94">
        <f t="shared" si="5"/>
        <v>0</v>
      </c>
      <c r="C90" s="94">
        <f>IF(COUNT(Q90:EC90)&gt;0,COUNT(Q90:EC90),"")</f>
      </c>
      <c r="D90" s="94">
        <f>IF(COUNT(S90:EC90)&gt;0,COUNT(S90:EC90),"")</f>
      </c>
      <c r="E90" s="94">
        <f t="shared" si="6"/>
      </c>
      <c r="F90" s="94">
        <f t="shared" si="7"/>
      </c>
      <c r="G90" s="94">
        <f aca="true" t="shared" si="8" ref="G90:G153">IF($B90&gt;=1,$M90,"")</f>
      </c>
      <c r="H90" s="94">
        <f>IF(AND(M90&gt;0,M90&lt;=STATS!$C$22),1,"")</f>
      </c>
      <c r="J90" s="51">
        <v>89</v>
      </c>
      <c r="M90" s="15">
        <v>42</v>
      </c>
      <c r="Q90" s="22"/>
      <c r="R90" s="22"/>
      <c r="S90" s="54"/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</c>
      <c r="F91" s="94">
        <f t="shared" si="7"/>
      </c>
      <c r="G91" s="94">
        <f t="shared" si="8"/>
      </c>
      <c r="H91" s="94">
        <f>IF(AND(M91&gt;0,M91&lt;=STATS!$C$22),1,"")</f>
      </c>
      <c r="J91" s="51">
        <v>90</v>
      </c>
      <c r="M91" s="15">
        <v>36</v>
      </c>
      <c r="Q91" s="22"/>
      <c r="R91" s="22"/>
      <c r="S91" s="54"/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</c>
      <c r="F92" s="94">
        <f t="shared" si="7"/>
      </c>
      <c r="G92" s="94">
        <f t="shared" si="8"/>
      </c>
      <c r="H92" s="94">
        <f>IF(AND(M92&gt;0,M92&lt;=STATS!$C$22),1,"")</f>
      </c>
      <c r="J92" s="51">
        <v>91</v>
      </c>
      <c r="M92" s="15">
        <v>26</v>
      </c>
      <c r="Q92" s="22"/>
      <c r="R92" s="22"/>
      <c r="S92" s="54"/>
    </row>
    <row r="93" spans="2:46" ht="12.75">
      <c r="B93" s="94">
        <f t="shared" si="5"/>
        <v>1</v>
      </c>
      <c r="C93" s="94">
        <f>IF(COUNT(Q93:EC93)&gt;0,COUNT(Q93:EC93),"")</f>
        <v>1</v>
      </c>
      <c r="D93" s="94">
        <f>IF(COUNT(S93:EC93)&gt;0,COUNT(S93:EC93),"")</f>
        <v>1</v>
      </c>
      <c r="E93" s="94">
        <f t="shared" si="6"/>
        <v>1</v>
      </c>
      <c r="F93" s="94">
        <f t="shared" si="7"/>
        <v>1</v>
      </c>
      <c r="G93" s="94">
        <f t="shared" si="8"/>
        <v>12</v>
      </c>
      <c r="H93" s="94">
        <f>IF(AND(M93&gt;0,M93&lt;=STATS!$C$22),1,"")</f>
        <v>1</v>
      </c>
      <c r="J93" s="51">
        <v>92</v>
      </c>
      <c r="M93" s="15">
        <v>12</v>
      </c>
      <c r="N93" s="15" t="s">
        <v>257</v>
      </c>
      <c r="Q93" s="22"/>
      <c r="R93" s="22"/>
      <c r="S93" s="54"/>
      <c r="AT93" s="15">
        <v>1</v>
      </c>
    </row>
    <row r="94" spans="2:19" ht="12.75">
      <c r="B94" s="94">
        <f t="shared" si="5"/>
        <v>0</v>
      </c>
      <c r="C94" s="94">
        <f>IF(COUNT(Q94:EC94)&gt;0,COUNT(Q94:EC94),"")</f>
      </c>
      <c r="D94" s="94">
        <f>IF(COUNT(S94:EC94)&gt;0,COUNT(S94:EC94),"")</f>
      </c>
      <c r="E94" s="94">
        <f t="shared" si="6"/>
        <v>0</v>
      </c>
      <c r="F94" s="94">
        <f t="shared" si="7"/>
        <v>0</v>
      </c>
      <c r="G94" s="94">
        <f t="shared" si="8"/>
      </c>
      <c r="H94" s="94">
        <f>IF(AND(M94&gt;0,M94&lt;=STATS!$C$22),1,"")</f>
        <v>1</v>
      </c>
      <c r="J94" s="51">
        <v>93</v>
      </c>
      <c r="M94" s="15">
        <v>10</v>
      </c>
      <c r="N94" s="15" t="s">
        <v>257</v>
      </c>
      <c r="Q94" s="22"/>
      <c r="R94" s="22"/>
      <c r="S94" s="54"/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</c>
      <c r="F95" s="94">
        <f t="shared" si="7"/>
      </c>
      <c r="G95" s="94">
        <f t="shared" si="8"/>
      </c>
      <c r="H95" s="94">
        <f>IF(AND(M95&gt;0,M95&lt;=STATS!$C$22),1,"")</f>
      </c>
      <c r="J95" s="51">
        <v>94</v>
      </c>
      <c r="M95" s="15">
        <v>21</v>
      </c>
      <c r="N95" s="15" t="s">
        <v>257</v>
      </c>
      <c r="Q95" s="22"/>
      <c r="R95" s="22"/>
      <c r="S95" s="54"/>
    </row>
    <row r="96" spans="2:19" ht="12.75">
      <c r="B96" s="94">
        <f t="shared" si="5"/>
        <v>0</v>
      </c>
      <c r="C96" s="94">
        <f>IF(COUNT(Q96:EC96)&gt;0,COUNT(Q96:EC96),"")</f>
      </c>
      <c r="D96" s="94">
        <f>IF(COUNT(S96:EC96)&gt;0,COUNT(S96:EC96),"")</f>
      </c>
      <c r="E96" s="94">
        <f t="shared" si="6"/>
      </c>
      <c r="F96" s="94">
        <f t="shared" si="7"/>
      </c>
      <c r="G96" s="94">
        <f t="shared" si="8"/>
      </c>
      <c r="H96" s="94">
        <f>IF(AND(M96&gt;0,M96&lt;=STATS!$C$22),1,"")</f>
      </c>
      <c r="J96" s="51">
        <v>95</v>
      </c>
      <c r="M96" s="15">
        <v>39</v>
      </c>
      <c r="Q96" s="22"/>
      <c r="R96" s="22"/>
      <c r="S96" s="54"/>
    </row>
    <row r="97" spans="2:19" ht="12.75">
      <c r="B97" s="94">
        <f t="shared" si="5"/>
        <v>0</v>
      </c>
      <c r="C97" s="94">
        <f>IF(COUNT(Q97:EC97)&gt;0,COUNT(Q97:EC97),"")</f>
      </c>
      <c r="D97" s="94">
        <f>IF(COUNT(S97:EC97)&gt;0,COUNT(S97:EC97),"")</f>
      </c>
      <c r="E97" s="94">
        <f t="shared" si="6"/>
      </c>
      <c r="F97" s="94">
        <f t="shared" si="7"/>
      </c>
      <c r="G97" s="94">
        <f t="shared" si="8"/>
      </c>
      <c r="H97" s="94">
        <f>IF(AND(M97&gt;0,M97&lt;=STATS!$C$22),1,"")</f>
      </c>
      <c r="J97" s="51">
        <v>96</v>
      </c>
      <c r="M97" s="15">
        <v>45</v>
      </c>
      <c r="Q97" s="22"/>
      <c r="R97" s="22"/>
      <c r="S97" s="54"/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M98" s="15">
        <v>46</v>
      </c>
      <c r="Q98" s="22"/>
      <c r="R98" s="22"/>
      <c r="S98" s="54"/>
    </row>
    <row r="99" spans="2:19" ht="12.75">
      <c r="B99" s="94">
        <f t="shared" si="5"/>
        <v>0</v>
      </c>
      <c r="C99" s="94">
        <f>IF(COUNT(Q99:EC99)&gt;0,COUNT(Q99:EC99),"")</f>
      </c>
      <c r="D99" s="94">
        <f>IF(COUNT(S99:EC99)&gt;0,COUNT(S99:EC99),"")</f>
      </c>
      <c r="E99" s="94">
        <f t="shared" si="6"/>
      </c>
      <c r="F99" s="94">
        <f t="shared" si="7"/>
      </c>
      <c r="G99" s="94">
        <f t="shared" si="8"/>
      </c>
      <c r="H99" s="94">
        <f>IF(AND(M99&gt;0,M99&lt;=STATS!$C$22),1,"")</f>
      </c>
      <c r="J99" s="51">
        <v>98</v>
      </c>
      <c r="M99" s="15">
        <v>46</v>
      </c>
      <c r="Q99" s="22"/>
      <c r="R99" s="22"/>
      <c r="S99" s="54"/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</c>
      <c r="F100" s="94">
        <f t="shared" si="7"/>
      </c>
      <c r="G100" s="94">
        <f t="shared" si="8"/>
      </c>
      <c r="H100" s="94">
        <f>IF(AND(M100&gt;0,M100&lt;=STATS!$C$22),1,"")</f>
      </c>
      <c r="J100" s="51">
        <v>99</v>
      </c>
      <c r="M100" s="15">
        <v>42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</c>
      <c r="F101" s="94">
        <f t="shared" si="7"/>
      </c>
      <c r="G101" s="94">
        <f t="shared" si="8"/>
      </c>
      <c r="H101" s="94">
        <f>IF(AND(M101&gt;0,M101&lt;=STATS!$C$22),1,"")</f>
      </c>
      <c r="J101" s="51">
        <v>100</v>
      </c>
      <c r="M101" s="15">
        <v>38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M102" s="15">
        <v>29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  <v>0</v>
      </c>
      <c r="F103" s="94">
        <f t="shared" si="7"/>
        <v>0</v>
      </c>
      <c r="G103" s="94">
        <f t="shared" si="8"/>
      </c>
      <c r="H103" s="94">
        <f>IF(AND(M103&gt;0,M103&lt;=STATS!$C$22),1,"")</f>
        <v>1</v>
      </c>
      <c r="J103" s="51">
        <v>102</v>
      </c>
      <c r="M103" s="15">
        <v>8</v>
      </c>
      <c r="N103" s="15" t="s">
        <v>258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  <v>0</v>
      </c>
      <c r="F104" s="94">
        <f t="shared" si="7"/>
        <v>0</v>
      </c>
      <c r="G104" s="94">
        <f t="shared" si="8"/>
      </c>
      <c r="H104" s="94">
        <f>IF(AND(M104&gt;0,M104&lt;=STATS!$C$22),1,"")</f>
        <v>1</v>
      </c>
      <c r="J104" s="51">
        <v>103</v>
      </c>
      <c r="M104" s="15">
        <v>5</v>
      </c>
      <c r="N104" s="15" t="s">
        <v>258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</c>
      <c r="F105" s="94">
        <f t="shared" si="7"/>
      </c>
      <c r="G105" s="94">
        <f t="shared" si="8"/>
      </c>
      <c r="H105" s="94">
        <f>IF(AND(M105&gt;0,M105&lt;=STATS!$C$22),1,"")</f>
      </c>
      <c r="J105" s="51">
        <v>104</v>
      </c>
      <c r="M105" s="15">
        <v>36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M106" s="15">
        <v>42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</c>
      <c r="F107" s="94">
        <f t="shared" si="7"/>
      </c>
      <c r="G107" s="94">
        <f t="shared" si="8"/>
      </c>
      <c r="H107" s="94">
        <f>IF(AND(M107&gt;0,M107&lt;=STATS!$C$22),1,"")</f>
      </c>
      <c r="J107" s="51">
        <v>106</v>
      </c>
      <c r="M107" s="15">
        <v>46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</c>
      <c r="F108" s="94">
        <f t="shared" si="7"/>
      </c>
      <c r="G108" s="94">
        <f t="shared" si="8"/>
      </c>
      <c r="H108" s="94">
        <f>IF(AND(M108&gt;0,M108&lt;=STATS!$C$22),1,"")</f>
      </c>
      <c r="J108" s="51">
        <v>107</v>
      </c>
      <c r="M108" s="15">
        <v>47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</c>
      <c r="F109" s="94">
        <f t="shared" si="7"/>
      </c>
      <c r="G109" s="94">
        <f t="shared" si="8"/>
      </c>
      <c r="H109" s="94">
        <f>IF(AND(M109&gt;0,M109&lt;=STATS!$C$22),1,"")</f>
      </c>
      <c r="J109" s="51">
        <v>108</v>
      </c>
      <c r="M109" s="15">
        <v>48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</c>
      <c r="F110" s="94">
        <f t="shared" si="7"/>
      </c>
      <c r="G110" s="94">
        <f t="shared" si="8"/>
      </c>
      <c r="H110" s="94">
        <f>IF(AND(M110&gt;0,M110&lt;=STATS!$C$22),1,"")</f>
      </c>
      <c r="J110" s="51">
        <v>109</v>
      </c>
      <c r="M110" s="15">
        <v>48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</c>
      <c r="F111" s="94">
        <f t="shared" si="7"/>
      </c>
      <c r="G111" s="94">
        <f t="shared" si="8"/>
      </c>
      <c r="H111" s="94">
        <f>IF(AND(M111&gt;0,M111&lt;=STATS!$C$22),1,"")</f>
      </c>
      <c r="J111" s="51">
        <v>110</v>
      </c>
      <c r="M111" s="15">
        <v>36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</c>
      <c r="F112" s="94">
        <f t="shared" si="7"/>
      </c>
      <c r="G112" s="94">
        <f t="shared" si="8"/>
      </c>
      <c r="H112" s="94">
        <f>IF(AND(M112&gt;0,M112&lt;=STATS!$C$22),1,"")</f>
      </c>
      <c r="J112" s="51">
        <v>111</v>
      </c>
      <c r="M112" s="15">
        <v>23</v>
      </c>
      <c r="N112" s="15" t="s">
        <v>255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</c>
      <c r="F113" s="94">
        <f t="shared" si="7"/>
      </c>
      <c r="G113" s="94">
        <f t="shared" si="8"/>
      </c>
      <c r="H113" s="94">
        <f>IF(AND(M113&gt;0,M113&lt;=STATS!$C$22),1,"")</f>
      </c>
      <c r="J113" s="51">
        <v>112</v>
      </c>
      <c r="P113" s="15" t="s">
        <v>256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M114" s="15">
        <v>26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M115" s="15">
        <v>36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M116" s="15">
        <v>50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M117" s="15">
        <v>56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M118" s="15">
        <v>60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</c>
      <c r="F119" s="94">
        <f t="shared" si="7"/>
      </c>
      <c r="G119" s="94">
        <f t="shared" si="8"/>
      </c>
      <c r="H119" s="94">
        <f>IF(AND(M119&gt;0,M119&lt;=STATS!$C$22),1,"")</f>
      </c>
      <c r="J119" s="51">
        <v>118</v>
      </c>
      <c r="M119" s="15">
        <v>52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M120" s="15">
        <v>39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M121" s="15">
        <v>23</v>
      </c>
      <c r="N121" s="15" t="s">
        <v>257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  <v>0</v>
      </c>
      <c r="F122" s="94">
        <f t="shared" si="7"/>
        <v>0</v>
      </c>
      <c r="G122" s="94">
        <f t="shared" si="8"/>
      </c>
      <c r="H122" s="94">
        <f>IF(AND(M122&gt;0,M122&lt;=STATS!$C$22),1,"")</f>
        <v>1</v>
      </c>
      <c r="J122" s="51">
        <v>121</v>
      </c>
      <c r="M122" s="15">
        <v>17</v>
      </c>
      <c r="N122" s="15" t="s">
        <v>255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P123" s="15" t="s">
        <v>256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  <v>0</v>
      </c>
      <c r="F124" s="94">
        <f t="shared" si="7"/>
        <v>0</v>
      </c>
      <c r="G124" s="94">
        <f t="shared" si="8"/>
      </c>
      <c r="H124" s="94">
        <f>IF(AND(M124&gt;0,M124&lt;=STATS!$C$22),1,"")</f>
        <v>1</v>
      </c>
      <c r="J124" s="51">
        <v>123</v>
      </c>
      <c r="M124" s="15">
        <v>20</v>
      </c>
      <c r="N124" s="15" t="s">
        <v>257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</c>
      <c r="F125" s="94">
        <f t="shared" si="7"/>
      </c>
      <c r="G125" s="94">
        <f t="shared" si="8"/>
      </c>
      <c r="H125" s="94">
        <f>IF(AND(M125&gt;0,M125&lt;=STATS!$C$22),1,"")</f>
      </c>
      <c r="J125" s="51">
        <v>124</v>
      </c>
      <c r="M125" s="15">
        <v>35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</c>
      <c r="F126" s="94">
        <f t="shared" si="7"/>
      </c>
      <c r="G126" s="94">
        <f t="shared" si="8"/>
      </c>
      <c r="H126" s="94">
        <f>IF(AND(M126&gt;0,M126&lt;=STATS!$C$22),1,"")</f>
      </c>
      <c r="J126" s="51">
        <v>125</v>
      </c>
      <c r="M126" s="15">
        <v>57</v>
      </c>
      <c r="Q126" s="22"/>
      <c r="R126" s="22"/>
      <c r="S126" s="54"/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</c>
      <c r="F127" s="94">
        <f t="shared" si="7"/>
      </c>
      <c r="G127" s="94">
        <f t="shared" si="8"/>
      </c>
      <c r="H127" s="94">
        <f>IF(AND(M127&gt;0,M127&lt;=STATS!$C$22),1,"")</f>
      </c>
      <c r="J127" s="51">
        <v>126</v>
      </c>
      <c r="M127" s="15">
        <v>63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</c>
      <c r="F128" s="94">
        <f t="shared" si="7"/>
      </c>
      <c r="G128" s="94">
        <f t="shared" si="8"/>
      </c>
      <c r="H128" s="94">
        <f>IF(AND(M128&gt;0,M128&lt;=STATS!$C$22),1,"")</f>
      </c>
      <c r="J128" s="51">
        <v>127</v>
      </c>
      <c r="M128" s="15">
        <v>65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</c>
      <c r="F129" s="94">
        <f t="shared" si="7"/>
      </c>
      <c r="G129" s="94">
        <f t="shared" si="8"/>
      </c>
      <c r="H129" s="94">
        <f>IF(AND(M129&gt;0,M129&lt;=STATS!$C$22),1,"")</f>
      </c>
      <c r="J129" s="51">
        <v>128</v>
      </c>
      <c r="M129" s="15">
        <v>46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</c>
      <c r="F130" s="94">
        <f aca="true" t="shared" si="11" ref="F130:F193">IF(H130=1,COUNT(T130:EA130),"")</f>
      </c>
      <c r="G130" s="94">
        <f t="shared" si="8"/>
      </c>
      <c r="H130" s="94">
        <f>IF(AND(M130&gt;0,M130&lt;=STATS!$C$22),1,"")</f>
      </c>
      <c r="J130" s="51">
        <v>129</v>
      </c>
      <c r="M130" s="15">
        <v>29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  <v>0</v>
      </c>
      <c r="F131" s="94">
        <f t="shared" si="11"/>
        <v>0</v>
      </c>
      <c r="G131" s="94">
        <f t="shared" si="8"/>
      </c>
      <c r="H131" s="94">
        <f>IF(AND(M131&gt;0,M131&lt;=STATS!$C$22),1,"")</f>
        <v>1</v>
      </c>
      <c r="J131" s="51">
        <v>130</v>
      </c>
      <c r="M131" s="15">
        <v>18</v>
      </c>
      <c r="N131" s="15" t="s">
        <v>255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  <v>0</v>
      </c>
      <c r="F132" s="94">
        <f t="shared" si="11"/>
        <v>0</v>
      </c>
      <c r="G132" s="94">
        <f t="shared" si="8"/>
      </c>
      <c r="H132" s="94">
        <f>IF(AND(M132&gt;0,M132&lt;=STATS!$C$22),1,"")</f>
        <v>1</v>
      </c>
      <c r="J132" s="51">
        <v>131</v>
      </c>
      <c r="M132" s="15">
        <v>17</v>
      </c>
      <c r="N132" s="15" t="s">
        <v>255</v>
      </c>
      <c r="Q132" s="22"/>
      <c r="R132" s="22"/>
      <c r="S132" s="54"/>
    </row>
    <row r="133" spans="2:83" ht="12.75">
      <c r="B133" s="94">
        <f t="shared" si="9"/>
        <v>1</v>
      </c>
      <c r="C133" s="94">
        <f>IF(COUNT(Q133:EC133)&gt;0,COUNT(Q133:EC133),"")</f>
        <v>1</v>
      </c>
      <c r="D133" s="94">
        <f>IF(COUNT(S133:EC133)&gt;0,COUNT(S133:EC133),"")</f>
        <v>1</v>
      </c>
      <c r="E133" s="94">
        <f t="shared" si="10"/>
        <v>1</v>
      </c>
      <c r="F133" s="94">
        <f t="shared" si="11"/>
        <v>1</v>
      </c>
      <c r="G133" s="94">
        <f t="shared" si="8"/>
        <v>8</v>
      </c>
      <c r="H133" s="94">
        <f>IF(AND(M133&gt;0,M133&lt;=STATS!$C$22),1,"")</f>
        <v>1</v>
      </c>
      <c r="J133" s="51">
        <v>132</v>
      </c>
      <c r="M133" s="15">
        <v>8</v>
      </c>
      <c r="N133" s="15" t="s">
        <v>257</v>
      </c>
      <c r="Q133" s="22"/>
      <c r="R133" s="22"/>
      <c r="S133" s="54"/>
      <c r="CE133" s="15">
        <v>1</v>
      </c>
    </row>
    <row r="134" spans="2:114" ht="12.75">
      <c r="B134" s="94">
        <f t="shared" si="9"/>
        <v>5</v>
      </c>
      <c r="C134" s="94">
        <f>IF(COUNT(Q134:EC134)&gt;0,COUNT(Q134:EC134),"")</f>
        <v>5</v>
      </c>
      <c r="D134" s="94">
        <f>IF(COUNT(S134:EC134)&gt;0,COUNT(S134:EC134),"")</f>
        <v>5</v>
      </c>
      <c r="E134" s="94">
        <f t="shared" si="10"/>
        <v>5</v>
      </c>
      <c r="F134" s="94">
        <f t="shared" si="11"/>
        <v>5</v>
      </c>
      <c r="G134" s="94">
        <f t="shared" si="8"/>
        <v>1</v>
      </c>
      <c r="H134" s="94">
        <f>IF(AND(M134&gt;0,M134&lt;=STATS!$C$22),1,"")</f>
        <v>1</v>
      </c>
      <c r="J134" s="51">
        <v>133</v>
      </c>
      <c r="M134" s="15">
        <v>1</v>
      </c>
      <c r="N134" s="15" t="s">
        <v>257</v>
      </c>
      <c r="Q134" s="22"/>
      <c r="R134" s="22"/>
      <c r="S134" s="54"/>
      <c r="T134" s="15">
        <v>1</v>
      </c>
      <c r="AH134" s="15">
        <v>1</v>
      </c>
      <c r="CE134" s="15">
        <v>1</v>
      </c>
      <c r="CL134" s="15">
        <v>1</v>
      </c>
      <c r="DJ134" s="15">
        <v>1</v>
      </c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M135" s="15">
        <v>36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M136" s="15">
        <v>42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</c>
      <c r="F137" s="94">
        <f t="shared" si="11"/>
      </c>
      <c r="G137" s="94">
        <f t="shared" si="8"/>
      </c>
      <c r="H137" s="94">
        <f>IF(AND(M137&gt;0,M137&lt;=STATS!$C$22),1,"")</f>
      </c>
      <c r="J137" s="51">
        <v>136</v>
      </c>
      <c r="M137" s="15">
        <v>65</v>
      </c>
      <c r="Q137" s="22"/>
      <c r="R137" s="22"/>
      <c r="S137" s="54"/>
    </row>
    <row r="138" spans="2:19" ht="12.75">
      <c r="B138" s="94">
        <f t="shared" si="9"/>
        <v>0</v>
      </c>
      <c r="C138" s="94">
        <f>IF(COUNT(Q138:EC138)&gt;0,COUNT(Q138:EC138),"")</f>
      </c>
      <c r="D138" s="94">
        <f>IF(COUNT(S138:EC138)&gt;0,COUNT(S138:EC138),"")</f>
      </c>
      <c r="E138" s="94">
        <f t="shared" si="10"/>
      </c>
      <c r="F138" s="94">
        <f t="shared" si="11"/>
      </c>
      <c r="G138" s="94">
        <f t="shared" si="8"/>
      </c>
      <c r="H138" s="94">
        <f>IF(AND(M138&gt;0,M138&lt;=STATS!$C$22),1,"")</f>
      </c>
      <c r="J138" s="51">
        <v>137</v>
      </c>
      <c r="M138" s="15">
        <v>64</v>
      </c>
      <c r="Q138" s="22"/>
      <c r="R138" s="22"/>
      <c r="S138" s="54"/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</c>
      <c r="F139" s="94">
        <f t="shared" si="11"/>
      </c>
      <c r="G139" s="94">
        <f t="shared" si="8"/>
      </c>
      <c r="H139" s="94">
        <f>IF(AND(M139&gt;0,M139&lt;=STATS!$C$22),1,"")</f>
      </c>
      <c r="J139" s="51">
        <v>138</v>
      </c>
      <c r="M139" s="15">
        <v>42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</c>
      <c r="F140" s="94">
        <f t="shared" si="11"/>
      </c>
      <c r="G140" s="94">
        <f t="shared" si="8"/>
      </c>
      <c r="H140" s="94">
        <f>IF(AND(M140&gt;0,M140&lt;=STATS!$C$22),1,"")</f>
      </c>
      <c r="J140" s="51">
        <v>139</v>
      </c>
      <c r="M140" s="15">
        <v>26</v>
      </c>
      <c r="Q140" s="22"/>
      <c r="R140" s="22"/>
      <c r="S140" s="54"/>
    </row>
    <row r="141" spans="2:46" ht="12.75">
      <c r="B141" s="94">
        <f t="shared" si="9"/>
        <v>1</v>
      </c>
      <c r="C141" s="94">
        <f>IF(COUNT(Q141:EC141)&gt;0,COUNT(Q141:EC141),"")</f>
        <v>1</v>
      </c>
      <c r="D141" s="94">
        <f>IF(COUNT(S141:EC141)&gt;0,COUNT(S141:EC141),"")</f>
        <v>1</v>
      </c>
      <c r="E141" s="94">
        <f t="shared" si="10"/>
        <v>1</v>
      </c>
      <c r="F141" s="94">
        <f t="shared" si="11"/>
        <v>1</v>
      </c>
      <c r="G141" s="94">
        <f t="shared" si="8"/>
        <v>12</v>
      </c>
      <c r="H141" s="94">
        <f>IF(AND(M141&gt;0,M141&lt;=STATS!$C$22),1,"")</f>
        <v>1</v>
      </c>
      <c r="J141" s="51">
        <v>140</v>
      </c>
      <c r="M141" s="15">
        <v>12</v>
      </c>
      <c r="N141" s="15" t="s">
        <v>255</v>
      </c>
      <c r="Q141" s="22"/>
      <c r="R141" s="22"/>
      <c r="S141" s="54"/>
      <c r="AT141" s="15">
        <v>1</v>
      </c>
    </row>
    <row r="142" spans="2:56" ht="12.75">
      <c r="B142" s="94">
        <f t="shared" si="9"/>
        <v>3</v>
      </c>
      <c r="C142" s="94">
        <f>IF(COUNT(Q142:EC142)&gt;0,COUNT(Q142:EC142),"")</f>
        <v>3</v>
      </c>
      <c r="D142" s="94">
        <f>IF(COUNT(S142:EC142)&gt;0,COUNT(S142:EC142),"")</f>
        <v>3</v>
      </c>
      <c r="E142" s="94">
        <f t="shared" si="10"/>
        <v>3</v>
      </c>
      <c r="F142" s="94">
        <f t="shared" si="11"/>
        <v>3</v>
      </c>
      <c r="G142" s="94">
        <f t="shared" si="8"/>
        <v>7</v>
      </c>
      <c r="H142" s="94">
        <f>IF(AND(M142&gt;0,M142&lt;=STATS!$C$22),1,"")</f>
        <v>1</v>
      </c>
      <c r="J142" s="51">
        <v>141</v>
      </c>
      <c r="M142" s="15">
        <v>7</v>
      </c>
      <c r="N142" s="15" t="s">
        <v>258</v>
      </c>
      <c r="Q142" s="22"/>
      <c r="R142" s="22"/>
      <c r="S142" s="54"/>
      <c r="AL142" s="15">
        <v>1</v>
      </c>
      <c r="AY142" s="15">
        <v>1</v>
      </c>
      <c r="BD142" s="15">
        <v>1</v>
      </c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  <v>0</v>
      </c>
      <c r="F143" s="94">
        <f t="shared" si="11"/>
        <v>0</v>
      </c>
      <c r="G143" s="94">
        <f t="shared" si="8"/>
      </c>
      <c r="H143" s="94">
        <f>IF(AND(M143&gt;0,M143&lt;=STATS!$C$22),1,"")</f>
        <v>1</v>
      </c>
      <c r="J143" s="51">
        <v>142</v>
      </c>
      <c r="M143" s="15">
        <v>14</v>
      </c>
      <c r="N143" s="15" t="s">
        <v>255</v>
      </c>
      <c r="Q143" s="22"/>
      <c r="R143" s="22"/>
      <c r="S143" s="54"/>
    </row>
    <row r="144" spans="2:83" ht="12.75">
      <c r="B144" s="94">
        <f t="shared" si="9"/>
        <v>2</v>
      </c>
      <c r="C144" s="94">
        <f>IF(COUNT(Q144:EC144)&gt;0,COUNT(Q144:EC144),"")</f>
        <v>2</v>
      </c>
      <c r="D144" s="94">
        <f>IF(COUNT(S144:EC144)&gt;0,COUNT(S144:EC144),"")</f>
        <v>2</v>
      </c>
      <c r="E144" s="94">
        <f t="shared" si="10"/>
        <v>2</v>
      </c>
      <c r="F144" s="94">
        <f t="shared" si="11"/>
        <v>2</v>
      </c>
      <c r="G144" s="94">
        <f t="shared" si="8"/>
        <v>6</v>
      </c>
      <c r="H144" s="94">
        <f>IF(AND(M144&gt;0,M144&lt;=STATS!$C$22),1,"")</f>
        <v>1</v>
      </c>
      <c r="J144" s="51">
        <v>143</v>
      </c>
      <c r="M144" s="15">
        <v>6</v>
      </c>
      <c r="N144" s="15" t="s">
        <v>255</v>
      </c>
      <c r="Q144" s="22"/>
      <c r="R144" s="22"/>
      <c r="S144" s="54"/>
      <c r="BD144" s="15">
        <v>1</v>
      </c>
      <c r="CE144" s="15">
        <v>1</v>
      </c>
    </row>
    <row r="145" spans="2:90" ht="12.75">
      <c r="B145" s="94">
        <f t="shared" si="9"/>
        <v>5</v>
      </c>
      <c r="C145" s="94">
        <f>IF(COUNT(Q145:EC145)&gt;0,COUNT(Q145:EC145),"")</f>
        <v>5</v>
      </c>
      <c r="D145" s="94">
        <f>IF(COUNT(S145:EC145)&gt;0,COUNT(S145:EC145),"")</f>
        <v>5</v>
      </c>
      <c r="E145" s="94">
        <f t="shared" si="10"/>
        <v>5</v>
      </c>
      <c r="F145" s="94">
        <f t="shared" si="11"/>
        <v>5</v>
      </c>
      <c r="G145" s="94">
        <f t="shared" si="8"/>
        <v>1</v>
      </c>
      <c r="H145" s="94">
        <f>IF(AND(M145&gt;0,M145&lt;=STATS!$C$22),1,"")</f>
        <v>1</v>
      </c>
      <c r="J145" s="51">
        <v>144</v>
      </c>
      <c r="M145" s="15">
        <v>1</v>
      </c>
      <c r="N145" s="15" t="s">
        <v>257</v>
      </c>
      <c r="Q145" s="22"/>
      <c r="R145" s="22"/>
      <c r="S145" s="54"/>
      <c r="T145" s="15">
        <v>1</v>
      </c>
      <c r="AH145" s="15">
        <v>1</v>
      </c>
      <c r="AL145" s="15">
        <v>1</v>
      </c>
      <c r="CE145" s="15">
        <v>1</v>
      </c>
      <c r="CL145" s="15">
        <v>1</v>
      </c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</c>
      <c r="F146" s="94">
        <f t="shared" si="11"/>
      </c>
      <c r="G146" s="94">
        <f t="shared" si="8"/>
      </c>
      <c r="H146" s="94">
        <f>IF(AND(M146&gt;0,M146&lt;=STATS!$C$22),1,"")</f>
      </c>
      <c r="J146" s="51">
        <v>145</v>
      </c>
      <c r="M146" s="15">
        <v>33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</c>
      <c r="F147" s="94">
        <f t="shared" si="11"/>
      </c>
      <c r="G147" s="94">
        <f t="shared" si="8"/>
      </c>
      <c r="H147" s="94">
        <f>IF(AND(M147&gt;0,M147&lt;=STATS!$C$22),1,"")</f>
      </c>
      <c r="J147" s="51">
        <v>146</v>
      </c>
      <c r="M147" s="15">
        <v>42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M148" s="15">
        <v>59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M149" s="15">
        <v>52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M150" s="15">
        <v>32</v>
      </c>
      <c r="Q150" s="22"/>
      <c r="R150" s="22"/>
      <c r="S150" s="54"/>
    </row>
    <row r="151" spans="2:56" ht="12.75">
      <c r="B151" s="94">
        <f t="shared" si="9"/>
        <v>1</v>
      </c>
      <c r="C151" s="94">
        <f>IF(COUNT(Q151:EC151)&gt;0,COUNT(Q151:EC151),"")</f>
        <v>1</v>
      </c>
      <c r="D151" s="94">
        <f>IF(COUNT(S151:EC151)&gt;0,COUNT(S151:EC151),"")</f>
        <v>1</v>
      </c>
      <c r="E151" s="94">
        <f t="shared" si="10"/>
        <v>1</v>
      </c>
      <c r="F151" s="94">
        <f t="shared" si="11"/>
        <v>1</v>
      </c>
      <c r="G151" s="94">
        <f t="shared" si="8"/>
        <v>17</v>
      </c>
      <c r="H151" s="94">
        <f>IF(AND(M151&gt;0,M151&lt;=STATS!$C$22),1,"")</f>
        <v>1</v>
      </c>
      <c r="J151" s="51">
        <v>150</v>
      </c>
      <c r="M151" s="15">
        <v>17</v>
      </c>
      <c r="N151" s="15" t="s">
        <v>255</v>
      </c>
      <c r="Q151" s="22"/>
      <c r="R151" s="22"/>
      <c r="S151" s="54"/>
      <c r="BD151" s="15">
        <v>1</v>
      </c>
    </row>
    <row r="152" spans="2:56" ht="12.75">
      <c r="B152" s="94">
        <f t="shared" si="9"/>
        <v>1</v>
      </c>
      <c r="C152" s="94">
        <f>IF(COUNT(Q152:EC152)&gt;0,COUNT(Q152:EC152),"")</f>
        <v>1</v>
      </c>
      <c r="D152" s="94">
        <f>IF(COUNT(S152:EC152)&gt;0,COUNT(S152:EC152),"")</f>
        <v>1</v>
      </c>
      <c r="E152" s="94">
        <f t="shared" si="10"/>
        <v>1</v>
      </c>
      <c r="F152" s="94">
        <f t="shared" si="11"/>
        <v>1</v>
      </c>
      <c r="G152" s="94">
        <f t="shared" si="8"/>
        <v>6</v>
      </c>
      <c r="H152" s="94">
        <f>IF(AND(M152&gt;0,M152&lt;=STATS!$C$22),1,"")</f>
        <v>1</v>
      </c>
      <c r="J152" s="51">
        <v>151</v>
      </c>
      <c r="M152" s="15">
        <v>6</v>
      </c>
      <c r="N152" s="15" t="s">
        <v>258</v>
      </c>
      <c r="Q152" s="22"/>
      <c r="R152" s="22"/>
      <c r="S152" s="54"/>
      <c r="BD152" s="15">
        <v>1</v>
      </c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  <v>0</v>
      </c>
      <c r="F153" s="94">
        <f t="shared" si="11"/>
        <v>0</v>
      </c>
      <c r="G153" s="94">
        <f t="shared" si="8"/>
      </c>
      <c r="H153" s="94">
        <f>IF(AND(M153&gt;0,M153&lt;=STATS!$C$22),1,"")</f>
        <v>1</v>
      </c>
      <c r="J153" s="51">
        <v>152</v>
      </c>
      <c r="M153" s="15">
        <v>5</v>
      </c>
      <c r="N153" s="15" t="s">
        <v>257</v>
      </c>
      <c r="Q153" s="22"/>
      <c r="R153" s="22"/>
      <c r="S153" s="54"/>
    </row>
    <row r="154" spans="2:46" ht="12.75">
      <c r="B154" s="94">
        <f t="shared" si="9"/>
        <v>1</v>
      </c>
      <c r="C154" s="94">
        <f>IF(COUNT(Q154:EC154)&gt;0,COUNT(Q154:EC154),"")</f>
        <v>1</v>
      </c>
      <c r="D154" s="94">
        <f>IF(COUNT(S154:EC154)&gt;0,COUNT(S154:EC154),"")</f>
        <v>1</v>
      </c>
      <c r="E154" s="94">
        <f t="shared" si="10"/>
        <v>1</v>
      </c>
      <c r="F154" s="94">
        <f t="shared" si="11"/>
        <v>1</v>
      </c>
      <c r="G154" s="94">
        <f aca="true" t="shared" si="12" ref="G154:G217">IF($B154&gt;=1,$M154,"")</f>
        <v>14</v>
      </c>
      <c r="H154" s="94">
        <f>IF(AND(M154&gt;0,M154&lt;=STATS!$C$22),1,"")</f>
        <v>1</v>
      </c>
      <c r="J154" s="51">
        <v>153</v>
      </c>
      <c r="M154" s="15">
        <v>14</v>
      </c>
      <c r="N154" s="15" t="s">
        <v>255</v>
      </c>
      <c r="Q154" s="22"/>
      <c r="R154" s="22"/>
      <c r="S154" s="54"/>
      <c r="AT154" s="15">
        <v>1</v>
      </c>
    </row>
    <row r="155" spans="2:106" ht="12.75">
      <c r="B155" s="94">
        <f t="shared" si="9"/>
        <v>3</v>
      </c>
      <c r="C155" s="94">
        <f>IF(COUNT(Q155:EC155)&gt;0,COUNT(Q155:EC155),"")</f>
        <v>3</v>
      </c>
      <c r="D155" s="94">
        <f>IF(COUNT(S155:EC155)&gt;0,COUNT(S155:EC155),"")</f>
        <v>3</v>
      </c>
      <c r="E155" s="94">
        <f t="shared" si="10"/>
        <v>3</v>
      </c>
      <c r="F155" s="94">
        <f t="shared" si="11"/>
        <v>3</v>
      </c>
      <c r="G155" s="94">
        <f t="shared" si="12"/>
        <v>2</v>
      </c>
      <c r="H155" s="94">
        <f>IF(AND(M155&gt;0,M155&lt;=STATS!$C$22),1,"")</f>
        <v>1</v>
      </c>
      <c r="J155" s="51">
        <v>154</v>
      </c>
      <c r="M155" s="15">
        <v>2</v>
      </c>
      <c r="N155" s="15" t="s">
        <v>257</v>
      </c>
      <c r="Q155" s="22"/>
      <c r="R155" s="22"/>
      <c r="S155" s="54"/>
      <c r="T155" s="15">
        <v>1</v>
      </c>
      <c r="CL155" s="15">
        <v>1</v>
      </c>
      <c r="DB155" s="15">
        <v>1</v>
      </c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  <v>0</v>
      </c>
      <c r="F156" s="94">
        <f t="shared" si="11"/>
        <v>0</v>
      </c>
      <c r="G156" s="94">
        <f t="shared" si="12"/>
      </c>
      <c r="H156" s="94">
        <f>IF(AND(M156&gt;0,M156&lt;=STATS!$C$22),1,"")</f>
        <v>1</v>
      </c>
      <c r="J156" s="51">
        <v>155</v>
      </c>
      <c r="M156" s="15">
        <v>17</v>
      </c>
      <c r="N156" s="15" t="s">
        <v>255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M157" s="15">
        <v>32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</c>
      <c r="F158" s="94">
        <f t="shared" si="11"/>
      </c>
      <c r="G158" s="94">
        <f t="shared" si="12"/>
      </c>
      <c r="H158" s="94">
        <f>IF(AND(M158&gt;0,M158&lt;=STATS!$C$22),1,"")</f>
      </c>
      <c r="J158" s="51">
        <v>157</v>
      </c>
      <c r="M158" s="15">
        <v>46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</c>
      <c r="F159" s="94">
        <f t="shared" si="11"/>
      </c>
      <c r="G159" s="94">
        <f t="shared" si="12"/>
      </c>
      <c r="H159" s="94">
        <f>IF(AND(M159&gt;0,M159&lt;=STATS!$C$22),1,"")</f>
      </c>
      <c r="J159" s="51">
        <v>158</v>
      </c>
      <c r="M159" s="15">
        <v>45</v>
      </c>
      <c r="Q159" s="22"/>
      <c r="R159" s="22"/>
      <c r="S159" s="54"/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</c>
      <c r="F160" s="94">
        <f t="shared" si="11"/>
      </c>
      <c r="G160" s="94">
        <f t="shared" si="12"/>
      </c>
      <c r="H160" s="94">
        <f>IF(AND(M160&gt;0,M160&lt;=STATS!$C$22),1,"")</f>
      </c>
      <c r="J160" s="51">
        <v>159</v>
      </c>
      <c r="M160" s="15">
        <v>30</v>
      </c>
      <c r="Q160" s="22"/>
      <c r="R160" s="22"/>
      <c r="S160" s="54"/>
    </row>
    <row r="161" spans="2:56" ht="12.75">
      <c r="B161" s="94">
        <f t="shared" si="9"/>
        <v>2</v>
      </c>
      <c r="C161" s="94">
        <f>IF(COUNT(Q161:EC161)&gt;0,COUNT(Q161:EC161),"")</f>
        <v>2</v>
      </c>
      <c r="D161" s="94">
        <f>IF(COUNT(S161:EC161)&gt;0,COUNT(S161:EC161),"")</f>
        <v>2</v>
      </c>
      <c r="E161" s="94">
        <f t="shared" si="10"/>
        <v>2</v>
      </c>
      <c r="F161" s="94">
        <f t="shared" si="11"/>
        <v>2</v>
      </c>
      <c r="G161" s="94">
        <f t="shared" si="12"/>
        <v>16</v>
      </c>
      <c r="H161" s="94">
        <f>IF(AND(M161&gt;0,M161&lt;=STATS!$C$22),1,"")</f>
        <v>1</v>
      </c>
      <c r="J161" s="51">
        <v>160</v>
      </c>
      <c r="M161" s="15">
        <v>16</v>
      </c>
      <c r="N161" s="15" t="s">
        <v>255</v>
      </c>
      <c r="Q161" s="22"/>
      <c r="R161" s="22"/>
      <c r="S161" s="54"/>
      <c r="AT161" s="15">
        <v>2</v>
      </c>
      <c r="BD161" s="15">
        <v>1</v>
      </c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P162" s="15" t="s">
        <v>256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P163" s="15" t="s">
        <v>256</v>
      </c>
      <c r="Q163" s="22"/>
      <c r="R163" s="22"/>
      <c r="S163" s="54"/>
    </row>
    <row r="164" spans="2:59" ht="12.75">
      <c r="B164" s="94">
        <f t="shared" si="9"/>
        <v>2</v>
      </c>
      <c r="C164" s="94">
        <f>IF(COUNT(Q164:EC164)&gt;0,COUNT(Q164:EC164),"")</f>
        <v>2</v>
      </c>
      <c r="D164" s="94">
        <f>IF(COUNT(S164:EC164)&gt;0,COUNT(S164:EC164),"")</f>
        <v>2</v>
      </c>
      <c r="E164" s="94">
        <f t="shared" si="10"/>
        <v>2</v>
      </c>
      <c r="F164" s="94">
        <f t="shared" si="11"/>
        <v>2</v>
      </c>
      <c r="G164" s="94">
        <f t="shared" si="12"/>
        <v>2</v>
      </c>
      <c r="H164" s="94">
        <f>IF(AND(M164&gt;0,M164&lt;=STATS!$C$22),1,"")</f>
        <v>1</v>
      </c>
      <c r="J164" s="51">
        <v>163</v>
      </c>
      <c r="M164" s="15">
        <v>2</v>
      </c>
      <c r="N164" s="15" t="s">
        <v>257</v>
      </c>
      <c r="Q164" s="22"/>
      <c r="R164" s="22"/>
      <c r="S164" s="54"/>
      <c r="AY164" s="15">
        <v>2</v>
      </c>
      <c r="BG164" s="15">
        <v>1</v>
      </c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P165" s="15" t="s">
        <v>256</v>
      </c>
      <c r="Q165" s="22"/>
      <c r="R165" s="22"/>
      <c r="S165" s="54"/>
    </row>
    <row r="166" spans="2:46" ht="12.75">
      <c r="B166" s="94">
        <f t="shared" si="9"/>
        <v>1</v>
      </c>
      <c r="C166" s="94">
        <f>IF(COUNT(Q166:EC166)&gt;0,COUNT(Q166:EC166),"")</f>
        <v>1</v>
      </c>
      <c r="D166" s="94">
        <f>IF(COUNT(S166:EC166)&gt;0,COUNT(S166:EC166),"")</f>
        <v>1</v>
      </c>
      <c r="E166" s="94">
        <f t="shared" si="10"/>
        <v>1</v>
      </c>
      <c r="F166" s="94">
        <f t="shared" si="11"/>
        <v>1</v>
      </c>
      <c r="G166" s="94">
        <f t="shared" si="12"/>
        <v>14</v>
      </c>
      <c r="H166" s="94">
        <f>IF(AND(M166&gt;0,M166&lt;=STATS!$C$22),1,"")</f>
        <v>1</v>
      </c>
      <c r="J166" s="51">
        <v>165</v>
      </c>
      <c r="M166" s="15">
        <v>14</v>
      </c>
      <c r="N166" s="15" t="s">
        <v>255</v>
      </c>
      <c r="Q166" s="22"/>
      <c r="R166" s="22"/>
      <c r="S166" s="54"/>
      <c r="AT166" s="15">
        <v>1</v>
      </c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M167" s="15">
        <v>32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M168" s="15">
        <v>38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M169" s="15">
        <v>27</v>
      </c>
      <c r="Q169" s="22"/>
      <c r="R169" s="22"/>
      <c r="S169" s="54"/>
    </row>
    <row r="170" spans="2:46" ht="12.75">
      <c r="B170" s="94">
        <f t="shared" si="9"/>
        <v>1</v>
      </c>
      <c r="C170" s="94">
        <f>IF(COUNT(Q170:EC170)&gt;0,COUNT(Q170:EC170),"")</f>
        <v>1</v>
      </c>
      <c r="D170" s="94">
        <f>IF(COUNT(S170:EC170)&gt;0,COUNT(S170:EC170),"")</f>
        <v>1</v>
      </c>
      <c r="E170" s="94">
        <f t="shared" si="10"/>
        <v>1</v>
      </c>
      <c r="F170" s="94">
        <f t="shared" si="11"/>
        <v>1</v>
      </c>
      <c r="G170" s="94">
        <f t="shared" si="12"/>
        <v>14</v>
      </c>
      <c r="H170" s="94">
        <f>IF(AND(M170&gt;0,M170&lt;=STATS!$C$22),1,"")</f>
        <v>1</v>
      </c>
      <c r="J170" s="51">
        <v>169</v>
      </c>
      <c r="M170" s="15">
        <v>14</v>
      </c>
      <c r="N170" s="15" t="s">
        <v>255</v>
      </c>
      <c r="Q170" s="22"/>
      <c r="R170" s="22"/>
      <c r="S170" s="54"/>
      <c r="AT170" s="15">
        <v>1</v>
      </c>
    </row>
    <row r="171" spans="2:56" ht="12.75">
      <c r="B171" s="94">
        <f t="shared" si="9"/>
        <v>1</v>
      </c>
      <c r="C171" s="94">
        <f>IF(COUNT(Q171:EC171)&gt;0,COUNT(Q171:EC171),"")</f>
        <v>1</v>
      </c>
      <c r="D171" s="94">
        <f>IF(COUNT(S171:EC171)&gt;0,COUNT(S171:EC171),"")</f>
        <v>1</v>
      </c>
      <c r="E171" s="94">
        <f t="shared" si="10"/>
        <v>1</v>
      </c>
      <c r="F171" s="94">
        <f t="shared" si="11"/>
        <v>1</v>
      </c>
      <c r="G171" s="94">
        <f t="shared" si="12"/>
        <v>8</v>
      </c>
      <c r="H171" s="94">
        <f>IF(AND(M171&gt;0,M171&lt;=STATS!$C$22),1,"")</f>
        <v>1</v>
      </c>
      <c r="J171" s="51">
        <v>170</v>
      </c>
      <c r="M171" s="15">
        <v>8</v>
      </c>
      <c r="N171" s="15" t="s">
        <v>257</v>
      </c>
      <c r="Q171" s="22"/>
      <c r="R171" s="22"/>
      <c r="S171" s="54"/>
      <c r="BD171" s="15">
        <v>1</v>
      </c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P172" s="15" t="s">
        <v>254</v>
      </c>
      <c r="Q172" s="22"/>
      <c r="R172" s="22"/>
      <c r="S172" s="54"/>
    </row>
    <row r="173" spans="2:19" ht="12.75">
      <c r="B173" s="94">
        <f t="shared" si="9"/>
        <v>0</v>
      </c>
      <c r="C173" s="94">
        <f>IF(COUNT(Q173:EC173)&gt;0,COUNT(Q173:EC173),"")</f>
      </c>
      <c r="D173" s="94">
        <f>IF(COUNT(S173:EC173)&gt;0,COUNT(S173:EC173),"")</f>
      </c>
      <c r="E173" s="94">
        <f t="shared" si="10"/>
      </c>
      <c r="F173" s="94">
        <f t="shared" si="11"/>
      </c>
      <c r="G173" s="94">
        <f t="shared" si="12"/>
      </c>
      <c r="H173" s="94">
        <f>IF(AND(M173&gt;0,M173&lt;=STATS!$C$22),1,"")</f>
      </c>
      <c r="J173" s="51">
        <v>172</v>
      </c>
      <c r="P173" s="15" t="s">
        <v>254</v>
      </c>
      <c r="Q173" s="22"/>
      <c r="R173" s="22"/>
      <c r="S173" s="54"/>
    </row>
    <row r="174" spans="2:19" ht="12.75">
      <c r="B174" s="94">
        <f t="shared" si="9"/>
        <v>0</v>
      </c>
      <c r="C174" s="94">
        <f>IF(COUNT(Q174:EC174)&gt;0,COUNT(Q174:EC174),"")</f>
      </c>
      <c r="D174" s="94">
        <f>IF(COUNT(S174:EC174)&gt;0,COUNT(S174:EC174),"")</f>
      </c>
      <c r="E174" s="94">
        <f t="shared" si="10"/>
      </c>
      <c r="F174" s="94">
        <f t="shared" si="11"/>
      </c>
      <c r="G174" s="94">
        <f t="shared" si="12"/>
      </c>
      <c r="H174" s="94">
        <f>IF(AND(M174&gt;0,M174&lt;=STATS!$C$22),1,"")</f>
      </c>
      <c r="J174" s="51">
        <v>173</v>
      </c>
      <c r="P174" s="15" t="s">
        <v>254</v>
      </c>
      <c r="Q174" s="22"/>
      <c r="R174" s="22"/>
      <c r="S174" s="54"/>
    </row>
    <row r="175" spans="2:90" ht="12.75">
      <c r="B175" s="94">
        <f t="shared" si="9"/>
        <v>4</v>
      </c>
      <c r="C175" s="94">
        <f>IF(COUNT(Q175:EC175)&gt;0,COUNT(Q175:EC175),"")</f>
        <v>4</v>
      </c>
      <c r="D175" s="94">
        <f>IF(COUNT(S175:EC175)&gt;0,COUNT(S175:EC175),"")</f>
        <v>4</v>
      </c>
      <c r="E175" s="94">
        <f t="shared" si="10"/>
        <v>4</v>
      </c>
      <c r="F175" s="94">
        <f t="shared" si="11"/>
        <v>4</v>
      </c>
      <c r="G175" s="94">
        <f t="shared" si="12"/>
        <v>2</v>
      </c>
      <c r="H175" s="94">
        <f>IF(AND(M175&gt;0,M175&lt;=STATS!$C$22),1,"")</f>
        <v>1</v>
      </c>
      <c r="J175" s="51">
        <v>174</v>
      </c>
      <c r="M175" s="15">
        <v>2</v>
      </c>
      <c r="N175" s="15" t="s">
        <v>258</v>
      </c>
      <c r="Q175" s="22"/>
      <c r="R175" s="22"/>
      <c r="S175" s="54"/>
      <c r="AQ175" s="15">
        <v>1</v>
      </c>
      <c r="BD175" s="15">
        <v>1</v>
      </c>
      <c r="BG175" s="15">
        <v>1</v>
      </c>
      <c r="CL175" s="15">
        <v>1</v>
      </c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</c>
      <c r="F176" s="94">
        <f t="shared" si="11"/>
      </c>
      <c r="G176" s="94">
        <f t="shared" si="12"/>
      </c>
      <c r="H176" s="94">
        <f>IF(AND(M176&gt;0,M176&lt;=STATS!$C$22),1,"")</f>
      </c>
      <c r="J176" s="51">
        <v>175</v>
      </c>
      <c r="M176" s="15">
        <v>27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</c>
      <c r="F177" s="94">
        <f t="shared" si="11"/>
      </c>
      <c r="G177" s="94">
        <f t="shared" si="12"/>
      </c>
      <c r="H177" s="94">
        <f>IF(AND(M177&gt;0,M177&lt;=STATS!$C$22),1,"")</f>
      </c>
      <c r="J177" s="51">
        <v>176</v>
      </c>
      <c r="M177" s="15">
        <v>35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M178" s="15">
        <v>23</v>
      </c>
      <c r="N178" s="15" t="s">
        <v>257</v>
      </c>
      <c r="Q178" s="22"/>
      <c r="R178" s="22"/>
      <c r="S178" s="54"/>
    </row>
    <row r="179" spans="2:46" ht="12.75">
      <c r="B179" s="94">
        <f t="shared" si="9"/>
        <v>1</v>
      </c>
      <c r="C179" s="94">
        <f>IF(COUNT(Q179:EC179)&gt;0,COUNT(Q179:EC179),"")</f>
        <v>1</v>
      </c>
      <c r="D179" s="94">
        <f>IF(COUNT(S179:EC179)&gt;0,COUNT(S179:EC179),"")</f>
        <v>1</v>
      </c>
      <c r="E179" s="94">
        <f t="shared" si="10"/>
        <v>1</v>
      </c>
      <c r="F179" s="94">
        <f t="shared" si="11"/>
        <v>1</v>
      </c>
      <c r="G179" s="94">
        <f t="shared" si="12"/>
        <v>7</v>
      </c>
      <c r="H179" s="94">
        <f>IF(AND(M179&gt;0,M179&lt;=STATS!$C$22),1,"")</f>
        <v>1</v>
      </c>
      <c r="J179" s="51">
        <v>178</v>
      </c>
      <c r="M179" s="15">
        <v>7</v>
      </c>
      <c r="N179" s="15" t="s">
        <v>257</v>
      </c>
      <c r="Q179" s="22"/>
      <c r="R179" s="22"/>
      <c r="S179" s="54"/>
      <c r="AT179" s="15">
        <v>1</v>
      </c>
    </row>
    <row r="180" spans="2:51" ht="12.75">
      <c r="B180" s="94">
        <f t="shared" si="9"/>
        <v>2</v>
      </c>
      <c r="C180" s="94">
        <f>IF(COUNT(Q180:EC180)&gt;0,COUNT(Q180:EC180),"")</f>
        <v>2</v>
      </c>
      <c r="D180" s="94">
        <f>IF(COUNT(S180:EC180)&gt;0,COUNT(S180:EC180),"")</f>
        <v>2</v>
      </c>
      <c r="E180" s="94">
        <f t="shared" si="10"/>
        <v>2</v>
      </c>
      <c r="F180" s="94">
        <f t="shared" si="11"/>
        <v>2</v>
      </c>
      <c r="G180" s="94">
        <f t="shared" si="12"/>
        <v>4</v>
      </c>
      <c r="H180" s="94">
        <f>IF(AND(M180&gt;0,M180&lt;=STATS!$C$22),1,"")</f>
        <v>1</v>
      </c>
      <c r="J180" s="51">
        <v>179</v>
      </c>
      <c r="M180" s="15">
        <v>4</v>
      </c>
      <c r="N180" s="15" t="s">
        <v>257</v>
      </c>
      <c r="Q180" s="22"/>
      <c r="R180" s="22"/>
      <c r="S180" s="54"/>
      <c r="AL180" s="15">
        <v>1</v>
      </c>
      <c r="AY180" s="15">
        <v>1</v>
      </c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M181" s="15">
        <v>23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M182" s="15">
        <v>28</v>
      </c>
      <c r="Q182" s="22"/>
      <c r="R182" s="22"/>
      <c r="S182" s="54"/>
    </row>
    <row r="183" spans="2:56" ht="12.75">
      <c r="B183" s="94">
        <f t="shared" si="9"/>
        <v>2</v>
      </c>
      <c r="C183" s="94">
        <f>IF(COUNT(Q183:EC183)&gt;0,COUNT(Q183:EC183),"")</f>
        <v>2</v>
      </c>
      <c r="D183" s="94">
        <f>IF(COUNT(S183:EC183)&gt;0,COUNT(S183:EC183),"")</f>
        <v>2</v>
      </c>
      <c r="E183" s="94">
        <f t="shared" si="10"/>
        <v>2</v>
      </c>
      <c r="F183" s="94">
        <f t="shared" si="11"/>
        <v>2</v>
      </c>
      <c r="G183" s="94">
        <f t="shared" si="12"/>
        <v>8</v>
      </c>
      <c r="H183" s="94">
        <f>IF(AND(M183&gt;0,M183&lt;=STATS!$C$22),1,"")</f>
        <v>1</v>
      </c>
      <c r="J183" s="51">
        <v>182</v>
      </c>
      <c r="M183" s="15">
        <v>8</v>
      </c>
      <c r="N183" s="15" t="s">
        <v>257</v>
      </c>
      <c r="Q183" s="22"/>
      <c r="R183" s="22"/>
      <c r="S183" s="54"/>
      <c r="AL183" s="15">
        <v>1</v>
      </c>
      <c r="BD183" s="15">
        <v>1</v>
      </c>
    </row>
    <row r="184" spans="2:90" ht="12.75">
      <c r="B184" s="94">
        <f t="shared" si="9"/>
        <v>3</v>
      </c>
      <c r="C184" s="94">
        <f>IF(COUNT(Q184:EC184)&gt;0,COUNT(Q184:EC184),"")</f>
        <v>3</v>
      </c>
      <c r="D184" s="94">
        <f>IF(COUNT(S184:EC184)&gt;0,COUNT(S184:EC184),"")</f>
        <v>3</v>
      </c>
      <c r="E184" s="94">
        <f t="shared" si="10"/>
        <v>3</v>
      </c>
      <c r="F184" s="94">
        <f t="shared" si="11"/>
        <v>3</v>
      </c>
      <c r="G184" s="94">
        <f t="shared" si="12"/>
        <v>3</v>
      </c>
      <c r="H184" s="94">
        <f>IF(AND(M184&gt;0,M184&lt;=STATS!$C$22),1,"")</f>
        <v>1</v>
      </c>
      <c r="J184" s="51">
        <v>183</v>
      </c>
      <c r="M184" s="15">
        <v>3</v>
      </c>
      <c r="N184" s="15" t="s">
        <v>257</v>
      </c>
      <c r="Q184" s="22"/>
      <c r="R184" s="22"/>
      <c r="S184" s="54"/>
      <c r="AY184" s="15">
        <v>1</v>
      </c>
      <c r="BD184" s="15">
        <v>1</v>
      </c>
      <c r="CL184" s="15">
        <v>1</v>
      </c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P185" s="15" t="s">
        <v>256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M186" s="15">
        <v>27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M187" s="15">
        <v>21</v>
      </c>
      <c r="N187" s="15" t="s">
        <v>257</v>
      </c>
      <c r="Q187" s="22"/>
      <c r="R187" s="22"/>
      <c r="S187" s="54"/>
    </row>
    <row r="188" spans="2:56" ht="12.75">
      <c r="B188" s="94">
        <f t="shared" si="9"/>
        <v>2</v>
      </c>
      <c r="C188" s="94">
        <f>IF(COUNT(Q188:EC188)&gt;0,COUNT(Q188:EC188),"")</f>
        <v>2</v>
      </c>
      <c r="D188" s="94">
        <f>IF(COUNT(S188:EC188)&gt;0,COUNT(S188:EC188),"")</f>
        <v>2</v>
      </c>
      <c r="E188" s="94">
        <f t="shared" si="10"/>
        <v>2</v>
      </c>
      <c r="F188" s="94">
        <f t="shared" si="11"/>
        <v>2</v>
      </c>
      <c r="G188" s="94">
        <f t="shared" si="12"/>
        <v>10</v>
      </c>
      <c r="H188" s="94">
        <f>IF(AND(M188&gt;0,M188&lt;=STATS!$C$22),1,"")</f>
        <v>1</v>
      </c>
      <c r="J188" s="51">
        <v>187</v>
      </c>
      <c r="M188" s="15">
        <v>10</v>
      </c>
      <c r="N188" s="15" t="s">
        <v>257</v>
      </c>
      <c r="Q188" s="22"/>
      <c r="R188" s="22"/>
      <c r="S188" s="54"/>
      <c r="AT188" s="15">
        <v>1</v>
      </c>
      <c r="BD188" s="15">
        <v>1</v>
      </c>
    </row>
    <row r="189" spans="2:20" ht="12.75">
      <c r="B189" s="94">
        <f t="shared" si="9"/>
        <v>1</v>
      </c>
      <c r="C189" s="94">
        <f>IF(COUNT(Q189:EC189)&gt;0,COUNT(Q189:EC189),"")</f>
        <v>1</v>
      </c>
      <c r="D189" s="94">
        <f>IF(COUNT(S189:EC189)&gt;0,COUNT(S189:EC189),"")</f>
        <v>1</v>
      </c>
      <c r="E189" s="94">
        <f t="shared" si="10"/>
        <v>1</v>
      </c>
      <c r="F189" s="94">
        <f t="shared" si="11"/>
        <v>1</v>
      </c>
      <c r="G189" s="94">
        <f t="shared" si="12"/>
        <v>4</v>
      </c>
      <c r="H189" s="94">
        <f>IF(AND(M189&gt;0,M189&lt;=STATS!$C$22),1,"")</f>
        <v>1</v>
      </c>
      <c r="J189" s="51">
        <v>188</v>
      </c>
      <c r="M189" s="15">
        <v>4</v>
      </c>
      <c r="N189" s="15" t="s">
        <v>257</v>
      </c>
      <c r="Q189" s="22"/>
      <c r="R189" s="22"/>
      <c r="S189" s="54"/>
      <c r="T189" s="15">
        <v>1</v>
      </c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M190" s="15">
        <v>41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</c>
      <c r="F191" s="94">
        <f t="shared" si="11"/>
      </c>
      <c r="G191" s="94">
        <f t="shared" si="12"/>
      </c>
      <c r="H191" s="94">
        <f>IF(AND(M191&gt;0,M191&lt;=STATS!$C$22),1,"")</f>
      </c>
      <c r="J191" s="51">
        <v>190</v>
      </c>
      <c r="M191" s="15">
        <v>34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  <v>0</v>
      </c>
      <c r="F192" s="94">
        <f t="shared" si="11"/>
        <v>0</v>
      </c>
      <c r="G192" s="94">
        <f t="shared" si="12"/>
      </c>
      <c r="H192" s="94">
        <f>IF(AND(M192&gt;0,M192&lt;=STATS!$C$22),1,"")</f>
        <v>1</v>
      </c>
      <c r="J192" s="51">
        <v>191</v>
      </c>
      <c r="M192" s="15">
        <v>14</v>
      </c>
      <c r="N192" s="15" t="s">
        <v>257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P193" s="15" t="s">
        <v>256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M194" s="15">
        <v>28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M195" s="15">
        <v>51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M196" s="15">
        <v>45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M197" s="15">
        <v>24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P198" s="15" t="s">
        <v>256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P199" s="15" t="s">
        <v>254</v>
      </c>
      <c r="Q199" s="22"/>
      <c r="R199" s="22"/>
      <c r="S199" s="54"/>
    </row>
    <row r="200" spans="2:34" ht="12.75">
      <c r="B200" s="94">
        <f t="shared" si="13"/>
        <v>2</v>
      </c>
      <c r="C200" s="94">
        <f>IF(COUNT(Q200:EC200)&gt;0,COUNT(Q200:EC200),"")</f>
        <v>2</v>
      </c>
      <c r="D200" s="94">
        <f>IF(COUNT(S200:EC200)&gt;0,COUNT(S200:EC200),"")</f>
        <v>2</v>
      </c>
      <c r="E200" s="94">
        <f t="shared" si="14"/>
        <v>2</v>
      </c>
      <c r="F200" s="94">
        <f t="shared" si="15"/>
        <v>2</v>
      </c>
      <c r="G200" s="94">
        <f t="shared" si="12"/>
        <v>1</v>
      </c>
      <c r="H200" s="94">
        <f>IF(AND(M200&gt;0,M200&lt;=STATS!$C$22),1,"")</f>
        <v>1</v>
      </c>
      <c r="J200" s="51">
        <v>199</v>
      </c>
      <c r="M200" s="15">
        <v>1</v>
      </c>
      <c r="N200" s="15" t="s">
        <v>257</v>
      </c>
      <c r="Q200" s="22"/>
      <c r="R200" s="22"/>
      <c r="S200" s="54"/>
      <c r="T200" s="15">
        <v>1</v>
      </c>
      <c r="AH200" s="15">
        <v>1</v>
      </c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  <v>0</v>
      </c>
      <c r="F201" s="94">
        <f t="shared" si="15"/>
        <v>0</v>
      </c>
      <c r="G201" s="94">
        <f t="shared" si="12"/>
      </c>
      <c r="H201" s="94">
        <f>IF(AND(M201&gt;0,M201&lt;=STATS!$C$22),1,"")</f>
        <v>1</v>
      </c>
      <c r="J201" s="51">
        <v>200</v>
      </c>
      <c r="M201" s="15">
        <v>17</v>
      </c>
      <c r="N201" s="15" t="s">
        <v>257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M202" s="15">
        <v>36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M203" s="15">
        <v>40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</c>
      <c r="F204" s="94">
        <f t="shared" si="15"/>
      </c>
      <c r="G204" s="94">
        <f t="shared" si="12"/>
      </c>
      <c r="H204" s="94">
        <f>IF(AND(M204&gt;0,M204&lt;=STATS!$C$22),1,"")</f>
      </c>
      <c r="J204" s="51">
        <v>203</v>
      </c>
      <c r="M204" s="15">
        <v>36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M205" s="15">
        <v>28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M206" s="15">
        <v>27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  <v>0</v>
      </c>
      <c r="F207" s="94">
        <f t="shared" si="15"/>
        <v>0</v>
      </c>
      <c r="G207" s="94">
        <f t="shared" si="12"/>
      </c>
      <c r="H207" s="94">
        <f>IF(AND(M207&gt;0,M207&lt;=STATS!$C$22),1,"")</f>
        <v>1</v>
      </c>
      <c r="J207" s="51">
        <v>206</v>
      </c>
      <c r="M207" s="15">
        <v>13</v>
      </c>
      <c r="N207" s="15" t="s">
        <v>255</v>
      </c>
      <c r="Q207" s="22"/>
      <c r="R207" s="22"/>
      <c r="S207" s="54"/>
    </row>
    <row r="208" spans="2:90" ht="12.75">
      <c r="B208" s="94">
        <f t="shared" si="13"/>
        <v>4</v>
      </c>
      <c r="C208" s="94">
        <f>IF(COUNT(Q208:EC208)&gt;0,COUNT(Q208:EC208),"")</f>
        <v>4</v>
      </c>
      <c r="D208" s="94">
        <f>IF(COUNT(S208:EC208)&gt;0,COUNT(S208:EC208),"")</f>
        <v>4</v>
      </c>
      <c r="E208" s="94">
        <f t="shared" si="14"/>
        <v>4</v>
      </c>
      <c r="F208" s="94">
        <f t="shared" si="15"/>
        <v>4</v>
      </c>
      <c r="G208" s="94">
        <f t="shared" si="12"/>
        <v>5</v>
      </c>
      <c r="H208" s="94">
        <f>IF(AND(M208&gt;0,M208&lt;=STATS!$C$22),1,"")</f>
        <v>1</v>
      </c>
      <c r="J208" s="51">
        <v>207</v>
      </c>
      <c r="M208" s="15">
        <v>5</v>
      </c>
      <c r="N208" s="15" t="s">
        <v>255</v>
      </c>
      <c r="Q208" s="22"/>
      <c r="R208" s="22"/>
      <c r="S208" s="54"/>
      <c r="T208" s="15">
        <v>1</v>
      </c>
      <c r="AL208" s="15">
        <v>1</v>
      </c>
      <c r="CE208" s="15">
        <v>1</v>
      </c>
      <c r="CL208" s="15">
        <v>1</v>
      </c>
    </row>
    <row r="209" spans="2:90" ht="12.75">
      <c r="B209" s="94">
        <f t="shared" si="13"/>
        <v>3</v>
      </c>
      <c r="C209" s="94">
        <f>IF(COUNT(Q209:EC209)&gt;0,COUNT(Q209:EC209),"")</f>
        <v>3</v>
      </c>
      <c r="D209" s="94">
        <f>IF(COUNT(S209:EC209)&gt;0,COUNT(S209:EC209),"")</f>
        <v>3</v>
      </c>
      <c r="E209" s="94">
        <f t="shared" si="14"/>
        <v>3</v>
      </c>
      <c r="F209" s="94">
        <f t="shared" si="15"/>
        <v>3</v>
      </c>
      <c r="G209" s="94">
        <f t="shared" si="12"/>
        <v>2</v>
      </c>
      <c r="H209" s="94">
        <f>IF(AND(M209&gt;0,M209&lt;=STATS!$C$22),1,"")</f>
        <v>1</v>
      </c>
      <c r="J209" s="51">
        <v>208</v>
      </c>
      <c r="M209" s="15">
        <v>2</v>
      </c>
      <c r="N209" s="15" t="s">
        <v>255</v>
      </c>
      <c r="Q209" s="22"/>
      <c r="R209" s="22"/>
      <c r="S209" s="54"/>
      <c r="T209" s="15">
        <v>1</v>
      </c>
      <c r="BG209" s="15">
        <v>1</v>
      </c>
      <c r="CL209" s="15">
        <v>1</v>
      </c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P210" s="15" t="s">
        <v>256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M211" s="15">
        <v>22</v>
      </c>
      <c r="N211" s="15" t="s">
        <v>255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M212" s="15">
        <v>25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M213" s="15">
        <v>26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M214" s="15">
        <v>26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M215" s="15">
        <v>30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M216" s="15">
        <v>36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M217" s="15">
        <v>38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M218" s="15">
        <v>34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M219" s="15">
        <v>28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  <v>0</v>
      </c>
      <c r="F220" s="94">
        <f t="shared" si="15"/>
        <v>0</v>
      </c>
      <c r="G220" s="94">
        <f t="shared" si="16"/>
      </c>
      <c r="H220" s="94">
        <f>IF(AND(M220&gt;0,M220&lt;=STATS!$C$22),1,"")</f>
        <v>1</v>
      </c>
      <c r="J220" s="51">
        <v>219</v>
      </c>
      <c r="M220" s="15">
        <v>18</v>
      </c>
      <c r="N220" s="15" t="s">
        <v>255</v>
      </c>
      <c r="Q220" s="22"/>
      <c r="R220" s="22"/>
      <c r="S220" s="54"/>
    </row>
    <row r="221" spans="2:90" ht="12.75">
      <c r="B221" s="94">
        <f t="shared" si="13"/>
        <v>2</v>
      </c>
      <c r="C221" s="94">
        <f>IF(COUNT(Q221:EC221)&gt;0,COUNT(Q221:EC221),"")</f>
        <v>2</v>
      </c>
      <c r="D221" s="94">
        <f>IF(COUNT(S221:EC221)&gt;0,COUNT(S221:EC221),"")</f>
        <v>2</v>
      </c>
      <c r="E221" s="94">
        <f t="shared" si="14"/>
        <v>2</v>
      </c>
      <c r="F221" s="94">
        <f t="shared" si="15"/>
        <v>2</v>
      </c>
      <c r="G221" s="94">
        <f t="shared" si="16"/>
        <v>2</v>
      </c>
      <c r="H221" s="94">
        <f>IF(AND(M221&gt;0,M221&lt;=STATS!$C$22),1,"")</f>
        <v>1</v>
      </c>
      <c r="J221" s="51">
        <v>220</v>
      </c>
      <c r="M221" s="15">
        <v>2</v>
      </c>
      <c r="N221" s="15" t="s">
        <v>255</v>
      </c>
      <c r="Q221" s="22"/>
      <c r="R221" s="22"/>
      <c r="S221" s="54"/>
      <c r="T221" s="15">
        <v>2</v>
      </c>
      <c r="CL221" s="15">
        <v>1</v>
      </c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P222" s="15" t="s">
        <v>256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M223" s="15">
        <v>22</v>
      </c>
      <c r="N223" s="15" t="s">
        <v>255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M224" s="15">
        <v>33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M225" s="15">
        <v>30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M226" s="15">
        <v>29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  <v>0</v>
      </c>
      <c r="F227" s="94">
        <f t="shared" si="15"/>
        <v>0</v>
      </c>
      <c r="G227" s="94">
        <f t="shared" si="16"/>
      </c>
      <c r="H227" s="94">
        <f>IF(AND(M227&gt;0,M227&lt;=STATS!$C$22),1,"")</f>
        <v>1</v>
      </c>
      <c r="J227" s="51">
        <v>226</v>
      </c>
      <c r="M227" s="15">
        <v>20</v>
      </c>
      <c r="N227" s="15" t="s">
        <v>257</v>
      </c>
      <c r="Q227" s="22"/>
      <c r="R227" s="22"/>
      <c r="S227" s="54"/>
    </row>
    <row r="228" spans="2:46" ht="12.75">
      <c r="B228" s="94">
        <f t="shared" si="13"/>
        <v>1</v>
      </c>
      <c r="C228" s="94">
        <f>IF(COUNT(Q228:EC228)&gt;0,COUNT(Q228:EC228),"")</f>
        <v>1</v>
      </c>
      <c r="D228" s="94">
        <f>IF(COUNT(S228:EC228)&gt;0,COUNT(S228:EC228),"")</f>
        <v>1</v>
      </c>
      <c r="E228" s="94">
        <f t="shared" si="14"/>
        <v>1</v>
      </c>
      <c r="F228" s="94">
        <f t="shared" si="15"/>
        <v>1</v>
      </c>
      <c r="G228" s="94">
        <f t="shared" si="16"/>
        <v>20</v>
      </c>
      <c r="H228" s="94">
        <f>IF(AND(M228&gt;0,M228&lt;=STATS!$C$22),1,"")</f>
        <v>1</v>
      </c>
      <c r="J228" s="51">
        <v>227</v>
      </c>
      <c r="M228" s="15">
        <v>20</v>
      </c>
      <c r="N228" s="15" t="s">
        <v>255</v>
      </c>
      <c r="Q228" s="22"/>
      <c r="R228" s="22"/>
      <c r="S228" s="54"/>
      <c r="AT228" s="15">
        <v>1</v>
      </c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M229" s="15">
        <v>30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</c>
      <c r="F230" s="94">
        <f t="shared" si="15"/>
      </c>
      <c r="G230" s="94">
        <f t="shared" si="16"/>
      </c>
      <c r="H230" s="94">
        <f>IF(AND(M230&gt;0,M230&lt;=STATS!$C$22),1,"")</f>
      </c>
      <c r="J230" s="51">
        <v>229</v>
      </c>
      <c r="M230" s="15">
        <v>26</v>
      </c>
      <c r="Q230" s="22"/>
      <c r="R230" s="22"/>
      <c r="S230" s="54"/>
    </row>
    <row r="231" spans="2:46" ht="12.75">
      <c r="B231" s="94">
        <f t="shared" si="13"/>
        <v>1</v>
      </c>
      <c r="C231" s="94">
        <f>IF(COUNT(Q231:EC231)&gt;0,COUNT(Q231:EC231),"")</f>
        <v>1</v>
      </c>
      <c r="D231" s="94">
        <f>IF(COUNT(S231:EC231)&gt;0,COUNT(S231:EC231),"")</f>
        <v>1</v>
      </c>
      <c r="E231" s="94">
        <f t="shared" si="14"/>
        <v>1</v>
      </c>
      <c r="F231" s="94">
        <f t="shared" si="15"/>
        <v>1</v>
      </c>
      <c r="G231" s="94">
        <f t="shared" si="16"/>
        <v>19</v>
      </c>
      <c r="H231" s="94">
        <f>IF(AND(M231&gt;0,M231&lt;=STATS!$C$22),1,"")</f>
        <v>1</v>
      </c>
      <c r="J231" s="51">
        <v>230</v>
      </c>
      <c r="M231" s="15">
        <v>19</v>
      </c>
      <c r="N231" s="15" t="s">
        <v>255</v>
      </c>
      <c r="Q231" s="22"/>
      <c r="R231" s="22"/>
      <c r="S231" s="54"/>
      <c r="AT231" s="15">
        <v>1</v>
      </c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M232" s="15">
        <v>28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M233" s="15">
        <v>26</v>
      </c>
      <c r="Q233" s="22"/>
      <c r="R233" s="22"/>
      <c r="S233" s="54"/>
    </row>
    <row r="234" spans="2:106" ht="12.75">
      <c r="B234" s="94">
        <f t="shared" si="13"/>
        <v>5</v>
      </c>
      <c r="C234" s="94">
        <f>IF(COUNT(Q234:EC234)&gt;0,COUNT(Q234:EC234),"")</f>
        <v>5</v>
      </c>
      <c r="D234" s="94">
        <f>IF(COUNT(S234:EC234)&gt;0,COUNT(S234:EC234),"")</f>
        <v>5</v>
      </c>
      <c r="E234" s="94">
        <f t="shared" si="14"/>
        <v>5</v>
      </c>
      <c r="F234" s="94">
        <f t="shared" si="15"/>
        <v>5</v>
      </c>
      <c r="G234" s="94">
        <f t="shared" si="16"/>
        <v>1</v>
      </c>
      <c r="H234" s="94">
        <f>IF(AND(M234&gt;0,M234&lt;=STATS!$C$22),1,"")</f>
        <v>1</v>
      </c>
      <c r="J234" s="51">
        <v>233</v>
      </c>
      <c r="M234" s="15">
        <v>1</v>
      </c>
      <c r="N234" s="15" t="s">
        <v>257</v>
      </c>
      <c r="Q234" s="22"/>
      <c r="R234" s="22"/>
      <c r="S234" s="54"/>
      <c r="T234" s="15">
        <v>1</v>
      </c>
      <c r="AH234" s="15">
        <v>1</v>
      </c>
      <c r="BD234" s="15">
        <v>1</v>
      </c>
      <c r="CL234" s="15">
        <v>1</v>
      </c>
      <c r="DB234" s="15">
        <v>1</v>
      </c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  <v>0</v>
      </c>
      <c r="F235" s="94">
        <f t="shared" si="15"/>
        <v>0</v>
      </c>
      <c r="G235" s="94">
        <f t="shared" si="16"/>
      </c>
      <c r="H235" s="94">
        <f>IF(AND(M235&gt;0,M235&lt;=STATS!$C$22),1,"")</f>
        <v>1</v>
      </c>
      <c r="J235" s="51">
        <v>234</v>
      </c>
      <c r="M235" s="15">
        <v>12</v>
      </c>
      <c r="N235" s="15" t="s">
        <v>257</v>
      </c>
      <c r="Q235" s="22"/>
      <c r="R235" s="22"/>
      <c r="S235" s="54"/>
    </row>
    <row r="236" spans="2:46" ht="12.75">
      <c r="B236" s="94">
        <f t="shared" si="13"/>
        <v>1</v>
      </c>
      <c r="C236" s="94">
        <f>IF(COUNT(Q236:EC236)&gt;0,COUNT(Q236:EC236),"")</f>
        <v>1</v>
      </c>
      <c r="D236" s="94">
        <f>IF(COUNT(S236:EC236)&gt;0,COUNT(S236:EC236),"")</f>
        <v>1</v>
      </c>
      <c r="E236" s="94">
        <f t="shared" si="14"/>
        <v>1</v>
      </c>
      <c r="F236" s="94">
        <f t="shared" si="15"/>
        <v>1</v>
      </c>
      <c r="G236" s="94">
        <f t="shared" si="16"/>
        <v>17</v>
      </c>
      <c r="H236" s="94">
        <f>IF(AND(M236&gt;0,M236&lt;=STATS!$C$22),1,"")</f>
        <v>1</v>
      </c>
      <c r="J236" s="51">
        <v>235</v>
      </c>
      <c r="M236" s="15">
        <v>17</v>
      </c>
      <c r="N236" s="15" t="s">
        <v>255</v>
      </c>
      <c r="Q236" s="22"/>
      <c r="R236" s="22"/>
      <c r="S236" s="54"/>
      <c r="AT236" s="15">
        <v>1</v>
      </c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M237" s="15">
        <v>23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M238" s="15">
        <v>27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M239" s="15">
        <v>28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  <v>0</v>
      </c>
      <c r="F240" s="94">
        <f t="shared" si="15"/>
        <v>0</v>
      </c>
      <c r="G240" s="94">
        <f t="shared" si="16"/>
      </c>
      <c r="H240" s="94">
        <f>IF(AND(M240&gt;0,M240&lt;=STATS!$C$22),1,"")</f>
        <v>1</v>
      </c>
      <c r="J240" s="51">
        <v>239</v>
      </c>
      <c r="M240" s="15">
        <v>19</v>
      </c>
      <c r="N240" s="15" t="s">
        <v>257</v>
      </c>
      <c r="Q240" s="22"/>
      <c r="R240" s="22"/>
      <c r="S240" s="54"/>
    </row>
    <row r="241" spans="2:46" ht="12.75">
      <c r="B241" s="94">
        <f t="shared" si="13"/>
        <v>1</v>
      </c>
      <c r="C241" s="94">
        <f>IF(COUNT(Q241:EC241)&gt;0,COUNT(Q241:EC241),"")</f>
        <v>1</v>
      </c>
      <c r="D241" s="94">
        <f>IF(COUNT(S241:EC241)&gt;0,COUNT(S241:EC241),"")</f>
        <v>1</v>
      </c>
      <c r="E241" s="94">
        <f t="shared" si="14"/>
        <v>1</v>
      </c>
      <c r="F241" s="94">
        <f t="shared" si="15"/>
        <v>1</v>
      </c>
      <c r="G241" s="94">
        <f t="shared" si="16"/>
        <v>18</v>
      </c>
      <c r="H241" s="94">
        <f>IF(AND(M241&gt;0,M241&lt;=STATS!$C$22),1,"")</f>
        <v>1</v>
      </c>
      <c r="J241" s="51">
        <v>240</v>
      </c>
      <c r="M241" s="15">
        <v>18</v>
      </c>
      <c r="N241" s="15" t="s">
        <v>257</v>
      </c>
      <c r="Q241" s="22"/>
      <c r="R241" s="22"/>
      <c r="S241" s="54"/>
      <c r="AT241" s="15">
        <v>1</v>
      </c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M242" s="15">
        <v>25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M243" s="15">
        <v>26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  <v>0</v>
      </c>
      <c r="F244" s="94">
        <f t="shared" si="15"/>
        <v>0</v>
      </c>
      <c r="G244" s="94">
        <f t="shared" si="16"/>
      </c>
      <c r="H244" s="94">
        <f>IF(AND(M244&gt;0,M244&lt;=STATS!$C$22),1,"")</f>
        <v>1</v>
      </c>
      <c r="J244" s="51">
        <v>243</v>
      </c>
      <c r="M244" s="15">
        <v>18</v>
      </c>
      <c r="N244" s="15" t="s">
        <v>257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M245" s="15">
        <v>26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M246" s="15">
        <v>21</v>
      </c>
      <c r="N246" s="15" t="s">
        <v>255</v>
      </c>
      <c r="Q246" s="22"/>
      <c r="R246" s="22"/>
      <c r="S246" s="54"/>
    </row>
    <row r="247" spans="2:90" ht="12.75">
      <c r="B247" s="94">
        <f t="shared" si="13"/>
        <v>3</v>
      </c>
      <c r="C247" s="94">
        <f>IF(COUNT(Q247:EC247)&gt;0,COUNT(Q247:EC247),"")</f>
        <v>3</v>
      </c>
      <c r="D247" s="94">
        <f>IF(COUNT(S247:EC247)&gt;0,COUNT(S247:EC247),"")</f>
        <v>3</v>
      </c>
      <c r="E247" s="94">
        <f t="shared" si="14"/>
        <v>3</v>
      </c>
      <c r="F247" s="94">
        <f t="shared" si="15"/>
        <v>3</v>
      </c>
      <c r="G247" s="94">
        <f t="shared" si="16"/>
        <v>2</v>
      </c>
      <c r="H247" s="94">
        <f>IF(AND(M247&gt;0,M247&lt;=STATS!$C$22),1,"")</f>
        <v>1</v>
      </c>
      <c r="J247" s="51">
        <v>246</v>
      </c>
      <c r="M247" s="15">
        <v>2</v>
      </c>
      <c r="N247" s="15" t="s">
        <v>257</v>
      </c>
      <c r="Q247" s="22"/>
      <c r="R247" s="22"/>
      <c r="S247" s="54"/>
      <c r="AH247" s="15">
        <v>1</v>
      </c>
      <c r="AQ247" s="15">
        <v>1</v>
      </c>
      <c r="CL247" s="15">
        <v>1</v>
      </c>
    </row>
    <row r="248" spans="2:56" ht="12.75">
      <c r="B248" s="94">
        <f t="shared" si="13"/>
        <v>2</v>
      </c>
      <c r="C248" s="94">
        <f>IF(COUNT(Q248:EC248)&gt;0,COUNT(Q248:EC248),"")</f>
        <v>2</v>
      </c>
      <c r="D248" s="94">
        <f>IF(COUNT(S248:EC248)&gt;0,COUNT(S248:EC248),"")</f>
        <v>2</v>
      </c>
      <c r="E248" s="94">
        <f t="shared" si="14"/>
        <v>2</v>
      </c>
      <c r="F248" s="94">
        <f t="shared" si="15"/>
        <v>2</v>
      </c>
      <c r="G248" s="94">
        <f t="shared" si="16"/>
        <v>15</v>
      </c>
      <c r="H248" s="94">
        <f>IF(AND(M248&gt;0,M248&lt;=STATS!$C$22),1,"")</f>
        <v>1</v>
      </c>
      <c r="J248" s="51">
        <v>247</v>
      </c>
      <c r="M248" s="15">
        <v>15</v>
      </c>
      <c r="N248" s="15" t="s">
        <v>255</v>
      </c>
      <c r="Q248" s="22"/>
      <c r="R248" s="22"/>
      <c r="S248" s="54"/>
      <c r="AT248" s="15">
        <v>1</v>
      </c>
      <c r="BD248" s="15">
        <v>3</v>
      </c>
    </row>
    <row r="249" spans="2:56" ht="12.75">
      <c r="B249" s="94">
        <f t="shared" si="13"/>
        <v>1</v>
      </c>
      <c r="C249" s="94">
        <f>IF(COUNT(Q249:EC249)&gt;0,COUNT(Q249:EC249),"")</f>
        <v>1</v>
      </c>
      <c r="D249" s="94">
        <f>IF(COUNT(S249:EC249)&gt;0,COUNT(S249:EC249),"")</f>
        <v>1</v>
      </c>
      <c r="E249" s="94">
        <f t="shared" si="14"/>
        <v>1</v>
      </c>
      <c r="F249" s="94">
        <f t="shared" si="15"/>
        <v>1</v>
      </c>
      <c r="G249" s="94">
        <f t="shared" si="16"/>
        <v>18</v>
      </c>
      <c r="H249" s="94">
        <f>IF(AND(M249&gt;0,M249&lt;=STATS!$C$22),1,"")</f>
        <v>1</v>
      </c>
      <c r="J249" s="51">
        <v>248</v>
      </c>
      <c r="M249" s="15">
        <v>18</v>
      </c>
      <c r="N249" s="15" t="s">
        <v>255</v>
      </c>
      <c r="Q249" s="22"/>
      <c r="R249" s="22"/>
      <c r="S249" s="54"/>
      <c r="BD249" s="15">
        <v>1</v>
      </c>
    </row>
    <row r="250" spans="2:56" ht="12.75">
      <c r="B250" s="94">
        <f t="shared" si="13"/>
        <v>2</v>
      </c>
      <c r="C250" s="94">
        <f>IF(COUNT(Q250:EC250)&gt;0,COUNT(Q250:EC250),"")</f>
        <v>2</v>
      </c>
      <c r="D250" s="94">
        <f>IF(COUNT(S250:EC250)&gt;0,COUNT(S250:EC250),"")</f>
        <v>2</v>
      </c>
      <c r="E250" s="94">
        <f t="shared" si="14"/>
        <v>2</v>
      </c>
      <c r="F250" s="94">
        <f t="shared" si="15"/>
        <v>2</v>
      </c>
      <c r="G250" s="94">
        <f t="shared" si="16"/>
        <v>18</v>
      </c>
      <c r="H250" s="94">
        <f>IF(AND(M250&gt;0,M250&lt;=STATS!$C$22),1,"")</f>
        <v>1</v>
      </c>
      <c r="J250" s="51">
        <v>249</v>
      </c>
      <c r="M250" s="15">
        <v>18</v>
      </c>
      <c r="N250" s="15" t="s">
        <v>255</v>
      </c>
      <c r="Q250" s="22"/>
      <c r="R250" s="22"/>
      <c r="S250" s="54"/>
      <c r="AT250" s="15">
        <v>1</v>
      </c>
      <c r="BD250" s="15">
        <v>1</v>
      </c>
    </row>
    <row r="251" spans="2:46" ht="12.75">
      <c r="B251" s="94">
        <f t="shared" si="13"/>
        <v>1</v>
      </c>
      <c r="C251" s="94">
        <f>IF(COUNT(Q251:EC251)&gt;0,COUNT(Q251:EC251),"")</f>
        <v>1</v>
      </c>
      <c r="D251" s="94">
        <f>IF(COUNT(S251:EC251)&gt;0,COUNT(S251:EC251),"")</f>
        <v>1</v>
      </c>
      <c r="E251" s="94">
        <f t="shared" si="14"/>
        <v>1</v>
      </c>
      <c r="F251" s="94">
        <f t="shared" si="15"/>
        <v>1</v>
      </c>
      <c r="G251" s="94">
        <f t="shared" si="16"/>
        <v>19</v>
      </c>
      <c r="H251" s="94">
        <f>IF(AND(M251&gt;0,M251&lt;=STATS!$C$22),1,"")</f>
        <v>1</v>
      </c>
      <c r="J251" s="51">
        <v>250</v>
      </c>
      <c r="M251" s="15">
        <v>19</v>
      </c>
      <c r="N251" s="15" t="s">
        <v>255</v>
      </c>
      <c r="Q251" s="22"/>
      <c r="R251" s="22"/>
      <c r="S251" s="54"/>
      <c r="AT251" s="15">
        <v>1</v>
      </c>
    </row>
    <row r="252" spans="2:56" ht="12.75">
      <c r="B252" s="94">
        <f t="shared" si="13"/>
        <v>2</v>
      </c>
      <c r="C252" s="94">
        <f>IF(COUNT(Q252:EC252)&gt;0,COUNT(Q252:EC252),"")</f>
        <v>2</v>
      </c>
      <c r="D252" s="94">
        <f>IF(COUNT(S252:EC252)&gt;0,COUNT(S252:EC252),"")</f>
        <v>2</v>
      </c>
      <c r="E252" s="94">
        <f t="shared" si="14"/>
        <v>2</v>
      </c>
      <c r="F252" s="94">
        <f t="shared" si="15"/>
        <v>2</v>
      </c>
      <c r="G252" s="94">
        <f t="shared" si="16"/>
        <v>18</v>
      </c>
      <c r="H252" s="94">
        <f>IF(AND(M252&gt;0,M252&lt;=STATS!$C$22),1,"")</f>
        <v>1</v>
      </c>
      <c r="J252" s="51">
        <v>251</v>
      </c>
      <c r="M252" s="15">
        <v>18</v>
      </c>
      <c r="N252" s="15" t="s">
        <v>255</v>
      </c>
      <c r="Q252" s="22"/>
      <c r="R252" s="22"/>
      <c r="S252" s="54"/>
      <c r="AT252" s="15">
        <v>1</v>
      </c>
      <c r="BD252" s="15">
        <v>1</v>
      </c>
    </row>
    <row r="253" spans="2:46" ht="12.75">
      <c r="B253" s="94">
        <f t="shared" si="13"/>
        <v>1</v>
      </c>
      <c r="C253" s="94">
        <f>IF(COUNT(Q253:EC253)&gt;0,COUNT(Q253:EC253),"")</f>
        <v>1</v>
      </c>
      <c r="D253" s="94">
        <f>IF(COUNT(S253:EC253)&gt;0,COUNT(S253:EC253),"")</f>
        <v>1</v>
      </c>
      <c r="E253" s="94">
        <f t="shared" si="14"/>
        <v>1</v>
      </c>
      <c r="F253" s="94">
        <f t="shared" si="15"/>
        <v>1</v>
      </c>
      <c r="G253" s="94">
        <f t="shared" si="16"/>
        <v>16</v>
      </c>
      <c r="H253" s="94">
        <f>IF(AND(M253&gt;0,M253&lt;=STATS!$C$22),1,"")</f>
        <v>1</v>
      </c>
      <c r="J253" s="51">
        <v>252</v>
      </c>
      <c r="M253" s="15">
        <v>16</v>
      </c>
      <c r="N253" s="15" t="s">
        <v>255</v>
      </c>
      <c r="Q253" s="22"/>
      <c r="R253" s="22"/>
      <c r="S253" s="54"/>
      <c r="AT253" s="15">
        <v>1</v>
      </c>
    </row>
    <row r="254" spans="2:46" ht="12.75">
      <c r="B254" s="94">
        <f t="shared" si="13"/>
        <v>1</v>
      </c>
      <c r="C254" s="94">
        <f>IF(COUNT(Q254:EC254)&gt;0,COUNT(Q254:EC254),"")</f>
        <v>1</v>
      </c>
      <c r="D254" s="94">
        <f>IF(COUNT(S254:EC254)&gt;0,COUNT(S254:EC254),"")</f>
        <v>1</v>
      </c>
      <c r="E254" s="94">
        <f t="shared" si="14"/>
        <v>1</v>
      </c>
      <c r="F254" s="94">
        <f t="shared" si="15"/>
        <v>1</v>
      </c>
      <c r="G254" s="94">
        <f t="shared" si="16"/>
        <v>17</v>
      </c>
      <c r="H254" s="94">
        <f>IF(AND(M254&gt;0,M254&lt;=STATS!$C$22),1,"")</f>
        <v>1</v>
      </c>
      <c r="J254" s="51">
        <v>253</v>
      </c>
      <c r="M254" s="15">
        <v>17</v>
      </c>
      <c r="N254" s="15" t="s">
        <v>255</v>
      </c>
      <c r="Q254" s="22"/>
      <c r="R254" s="22"/>
      <c r="S254" s="54"/>
      <c r="AT254" s="15">
        <v>1</v>
      </c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  <v>0</v>
      </c>
      <c r="F255" s="94">
        <f t="shared" si="15"/>
        <v>0</v>
      </c>
      <c r="G255" s="94">
        <f t="shared" si="16"/>
      </c>
      <c r="H255" s="94">
        <f>IF(AND(M255&gt;0,M255&lt;=STATS!$C$22),1,"")</f>
        <v>1</v>
      </c>
      <c r="J255" s="51">
        <v>254</v>
      </c>
      <c r="M255" s="15">
        <v>13</v>
      </c>
      <c r="N255" s="15" t="s">
        <v>258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P256" s="15" t="s">
        <v>256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  <v>0</v>
      </c>
      <c r="F257" s="94">
        <f t="shared" si="15"/>
        <v>0</v>
      </c>
      <c r="G257" s="94">
        <f t="shared" si="16"/>
      </c>
      <c r="H257" s="94">
        <f>IF(AND(M257&gt;0,M257&lt;=STATS!$C$22),1,"")</f>
        <v>1</v>
      </c>
      <c r="J257" s="51">
        <v>256</v>
      </c>
      <c r="M257" s="15">
        <v>16</v>
      </c>
      <c r="N257" s="15" t="s">
        <v>255</v>
      </c>
      <c r="Q257" s="22"/>
      <c r="R257" s="22"/>
      <c r="S257" s="54"/>
    </row>
    <row r="258" spans="2:46" ht="12.75">
      <c r="B258" s="94">
        <f aca="true" t="shared" si="17" ref="B258:B321">COUNT(Q258:EA258)</f>
        <v>1</v>
      </c>
      <c r="C258" s="94">
        <f>IF(COUNT(Q258:EC258)&gt;0,COUNT(Q258:EC258),"")</f>
        <v>1</v>
      </c>
      <c r="D258" s="94">
        <f>IF(COUNT(S258:EC258)&gt;0,COUNT(S258:EC258),"")</f>
        <v>1</v>
      </c>
      <c r="E258" s="94">
        <f aca="true" t="shared" si="18" ref="E258:E321">IF(H258=1,COUNT(Q258:EA258),"")</f>
        <v>1</v>
      </c>
      <c r="F258" s="94">
        <f aca="true" t="shared" si="19" ref="F258:F321">IF(H258=1,COUNT(T258:EA258),"")</f>
        <v>1</v>
      </c>
      <c r="G258" s="94">
        <f t="shared" si="16"/>
        <v>8</v>
      </c>
      <c r="H258" s="94">
        <f>IF(AND(M258&gt;0,M258&lt;=STATS!$C$22),1,"")</f>
        <v>1</v>
      </c>
      <c r="J258" s="51">
        <v>257</v>
      </c>
      <c r="M258" s="15">
        <v>8</v>
      </c>
      <c r="N258" s="15" t="s">
        <v>255</v>
      </c>
      <c r="Q258" s="22"/>
      <c r="R258" s="22"/>
      <c r="S258" s="54"/>
      <c r="AT258" s="15">
        <v>1</v>
      </c>
    </row>
    <row r="259" spans="2:56" ht="12.75">
      <c r="B259" s="94">
        <f t="shared" si="17"/>
        <v>1</v>
      </c>
      <c r="C259" s="94">
        <f>IF(COUNT(Q259:EC259)&gt;0,COUNT(Q259:EC259),"")</f>
        <v>1</v>
      </c>
      <c r="D259" s="94">
        <f>IF(COUNT(S259:EC259)&gt;0,COUNT(S259:EC259),"")</f>
        <v>1</v>
      </c>
      <c r="E259" s="94">
        <f t="shared" si="18"/>
        <v>1</v>
      </c>
      <c r="F259" s="94">
        <f t="shared" si="19"/>
        <v>1</v>
      </c>
      <c r="G259" s="94">
        <f t="shared" si="16"/>
        <v>16</v>
      </c>
      <c r="H259" s="94">
        <f>IF(AND(M259&gt;0,M259&lt;=STATS!$C$22),1,"")</f>
        <v>1</v>
      </c>
      <c r="J259" s="51">
        <v>258</v>
      </c>
      <c r="M259" s="15">
        <v>16</v>
      </c>
      <c r="N259" s="15" t="s">
        <v>255</v>
      </c>
      <c r="Q259" s="22"/>
      <c r="R259" s="22"/>
      <c r="S259" s="54"/>
      <c r="BD259" s="15">
        <v>1</v>
      </c>
    </row>
    <row r="260" spans="2:56" ht="12.75">
      <c r="B260" s="94">
        <f t="shared" si="17"/>
        <v>1</v>
      </c>
      <c r="C260" s="94">
        <f>IF(COUNT(Q260:EC260)&gt;0,COUNT(Q260:EC260),"")</f>
        <v>1</v>
      </c>
      <c r="D260" s="94">
        <f>IF(COUNT(S260:EC260)&gt;0,COUNT(S260:EC260),"")</f>
        <v>1</v>
      </c>
      <c r="E260" s="94">
        <f t="shared" si="18"/>
        <v>1</v>
      </c>
      <c r="F260" s="94">
        <f t="shared" si="19"/>
        <v>1</v>
      </c>
      <c r="G260" s="94">
        <f t="shared" si="16"/>
        <v>17</v>
      </c>
      <c r="H260" s="94">
        <f>IF(AND(M260&gt;0,M260&lt;=STATS!$C$22),1,"")</f>
        <v>1</v>
      </c>
      <c r="J260" s="51">
        <v>259</v>
      </c>
      <c r="M260" s="15">
        <v>17</v>
      </c>
      <c r="N260" s="15" t="s">
        <v>255</v>
      </c>
      <c r="Q260" s="22"/>
      <c r="R260" s="22"/>
      <c r="S260" s="54"/>
      <c r="BD260" s="15">
        <v>1</v>
      </c>
    </row>
    <row r="261" spans="2:56" ht="12.75">
      <c r="B261" s="94">
        <f t="shared" si="17"/>
        <v>1</v>
      </c>
      <c r="C261" s="94">
        <f>IF(COUNT(Q261:EC261)&gt;0,COUNT(Q261:EC261),"")</f>
        <v>1</v>
      </c>
      <c r="D261" s="94">
        <f>IF(COUNT(S261:EC261)&gt;0,COUNT(S261:EC261),"")</f>
        <v>1</v>
      </c>
      <c r="E261" s="94">
        <f t="shared" si="18"/>
        <v>1</v>
      </c>
      <c r="F261" s="94">
        <f t="shared" si="19"/>
        <v>1</v>
      </c>
      <c r="G261" s="94">
        <f t="shared" si="16"/>
        <v>15</v>
      </c>
      <c r="H261" s="94">
        <f>IF(AND(M261&gt;0,M261&lt;=STATS!$C$22),1,"")</f>
        <v>1</v>
      </c>
      <c r="J261" s="51">
        <v>260</v>
      </c>
      <c r="M261" s="15">
        <v>15</v>
      </c>
      <c r="N261" s="15" t="s">
        <v>255</v>
      </c>
      <c r="Q261" s="22"/>
      <c r="R261" s="22"/>
      <c r="S261" s="54"/>
      <c r="BD261" s="15">
        <v>2</v>
      </c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  <v>0</v>
      </c>
      <c r="F262" s="94">
        <f t="shared" si="19"/>
        <v>0</v>
      </c>
      <c r="G262" s="94">
        <f t="shared" si="16"/>
      </c>
      <c r="H262" s="94">
        <f>IF(AND(M262&gt;0,M262&lt;=STATS!$C$22),1,"")</f>
        <v>1</v>
      </c>
      <c r="J262" s="51">
        <v>261</v>
      </c>
      <c r="M262" s="15">
        <v>8</v>
      </c>
      <c r="N262" s="15" t="s">
        <v>258</v>
      </c>
      <c r="Q262" s="22"/>
      <c r="R262" s="22"/>
      <c r="S262" s="54"/>
    </row>
    <row r="263" spans="2:46" ht="12.75">
      <c r="B263" s="94">
        <f t="shared" si="17"/>
        <v>1</v>
      </c>
      <c r="C263" s="94">
        <f>IF(COUNT(Q263:EC263)&gt;0,COUNT(Q263:EC263),"")</f>
        <v>1</v>
      </c>
      <c r="D263" s="94">
        <f>IF(COUNT(S263:EC263)&gt;0,COUNT(S263:EC263),"")</f>
        <v>1</v>
      </c>
      <c r="E263" s="94">
        <f t="shared" si="18"/>
        <v>1</v>
      </c>
      <c r="F263" s="94">
        <f t="shared" si="19"/>
        <v>1</v>
      </c>
      <c r="G263" s="94">
        <f t="shared" si="16"/>
        <v>14</v>
      </c>
      <c r="H263" s="94">
        <f>IF(AND(M263&gt;0,M263&lt;=STATS!$C$22),1,"")</f>
        <v>1</v>
      </c>
      <c r="J263" s="51">
        <v>262</v>
      </c>
      <c r="M263" s="15">
        <v>14</v>
      </c>
      <c r="N263" s="15" t="s">
        <v>255</v>
      </c>
      <c r="Q263" s="22"/>
      <c r="R263" s="22"/>
      <c r="S263" s="54"/>
      <c r="AT263" s="15">
        <v>1</v>
      </c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  <v>0</v>
      </c>
      <c r="F264" s="94">
        <f t="shared" si="19"/>
        <v>0</v>
      </c>
      <c r="G264" s="94">
        <f t="shared" si="16"/>
      </c>
      <c r="H264" s="94">
        <f>IF(AND(M264&gt;0,M264&lt;=STATS!$C$22),1,"")</f>
        <v>1</v>
      </c>
      <c r="J264" s="51">
        <v>263</v>
      </c>
      <c r="M264" s="15">
        <v>7</v>
      </c>
      <c r="N264" s="15" t="s">
        <v>257</v>
      </c>
      <c r="Q264" s="22"/>
      <c r="R264" s="22"/>
      <c r="S264" s="54"/>
    </row>
    <row r="265" spans="2:86" ht="12.75">
      <c r="B265" s="94">
        <f t="shared" si="17"/>
        <v>3</v>
      </c>
      <c r="C265" s="94">
        <f>IF(COUNT(Q265:EC265)&gt;0,COUNT(Q265:EC265),"")</f>
        <v>3</v>
      </c>
      <c r="D265" s="94">
        <f>IF(COUNT(S265:EC265)&gt;0,COUNT(S265:EC265),"")</f>
        <v>3</v>
      </c>
      <c r="E265" s="94">
        <f t="shared" si="18"/>
        <v>3</v>
      </c>
      <c r="F265" s="94">
        <f t="shared" si="19"/>
        <v>3</v>
      </c>
      <c r="G265" s="94">
        <f t="shared" si="16"/>
        <v>3</v>
      </c>
      <c r="H265" s="94">
        <f>IF(AND(M265&gt;0,M265&lt;=STATS!$C$22),1,"")</f>
        <v>1</v>
      </c>
      <c r="J265" s="51">
        <v>264</v>
      </c>
      <c r="M265" s="15">
        <v>3</v>
      </c>
      <c r="N265" s="15" t="s">
        <v>257</v>
      </c>
      <c r="Q265" s="22"/>
      <c r="R265" s="22"/>
      <c r="S265" s="54"/>
      <c r="T265" s="15">
        <v>1</v>
      </c>
      <c r="AT265" s="15">
        <v>1</v>
      </c>
      <c r="CH265" s="15">
        <v>1</v>
      </c>
    </row>
    <row r="266" spans="2:106" ht="12.75">
      <c r="B266" s="94">
        <f t="shared" si="17"/>
        <v>2</v>
      </c>
      <c r="C266" s="94">
        <f>IF(COUNT(Q266:EC266)&gt;0,COUNT(Q266:EC266),"")</f>
        <v>2</v>
      </c>
      <c r="D266" s="94">
        <f>IF(COUNT(S266:EC266)&gt;0,COUNT(S266:EC266),"")</f>
        <v>2</v>
      </c>
      <c r="E266" s="94">
        <f t="shared" si="18"/>
        <v>2</v>
      </c>
      <c r="F266" s="94">
        <f t="shared" si="19"/>
        <v>2</v>
      </c>
      <c r="G266" s="94">
        <f t="shared" si="16"/>
        <v>3</v>
      </c>
      <c r="H266" s="94">
        <f>IF(AND(M266&gt;0,M266&lt;=STATS!$C$22),1,"")</f>
        <v>1</v>
      </c>
      <c r="J266" s="51">
        <v>265</v>
      </c>
      <c r="M266" s="15">
        <v>3</v>
      </c>
      <c r="N266" s="15" t="s">
        <v>257</v>
      </c>
      <c r="Q266" s="22"/>
      <c r="R266" s="22"/>
      <c r="S266" s="54"/>
      <c r="T266" s="15">
        <v>1</v>
      </c>
      <c r="DB266" s="15">
        <v>1</v>
      </c>
    </row>
    <row r="267" spans="2:56" ht="12.75">
      <c r="B267" s="94">
        <f t="shared" si="17"/>
        <v>1</v>
      </c>
      <c r="C267" s="94">
        <f>IF(COUNT(Q267:EC267)&gt;0,COUNT(Q267:EC267),"")</f>
        <v>1</v>
      </c>
      <c r="D267" s="94">
        <f>IF(COUNT(S267:EC267)&gt;0,COUNT(S267:EC267),"")</f>
        <v>1</v>
      </c>
      <c r="E267" s="94">
        <f t="shared" si="18"/>
        <v>1</v>
      </c>
      <c r="F267" s="94">
        <f t="shared" si="19"/>
        <v>1</v>
      </c>
      <c r="G267" s="94">
        <f t="shared" si="16"/>
        <v>15</v>
      </c>
      <c r="H267" s="94">
        <f>IF(AND(M267&gt;0,M267&lt;=STATS!$C$22),1,"")</f>
        <v>1</v>
      </c>
      <c r="J267" s="51">
        <v>266</v>
      </c>
      <c r="M267" s="15">
        <v>15</v>
      </c>
      <c r="N267" s="15" t="s">
        <v>255</v>
      </c>
      <c r="Q267" s="22"/>
      <c r="R267" s="22"/>
      <c r="S267" s="54"/>
      <c r="BD267" s="15">
        <v>1</v>
      </c>
    </row>
    <row r="268" spans="2:56" ht="12.75">
      <c r="B268" s="94">
        <f t="shared" si="17"/>
        <v>1</v>
      </c>
      <c r="C268" s="94">
        <f>IF(COUNT(Q268:EC268)&gt;0,COUNT(Q268:EC268),"")</f>
        <v>1</v>
      </c>
      <c r="D268" s="94">
        <f>IF(COUNT(S268:EC268)&gt;0,COUNT(S268:EC268),"")</f>
        <v>1</v>
      </c>
      <c r="E268" s="94">
        <f t="shared" si="18"/>
        <v>1</v>
      </c>
      <c r="F268" s="94">
        <f t="shared" si="19"/>
        <v>1</v>
      </c>
      <c r="G268" s="94">
        <f t="shared" si="16"/>
        <v>9</v>
      </c>
      <c r="H268" s="94">
        <f>IF(AND(M268&gt;0,M268&lt;=STATS!$C$22),1,"")</f>
        <v>1</v>
      </c>
      <c r="J268" s="51">
        <v>267</v>
      </c>
      <c r="M268" s="15">
        <v>9</v>
      </c>
      <c r="N268" s="15" t="s">
        <v>255</v>
      </c>
      <c r="Q268" s="22"/>
      <c r="R268" s="22"/>
      <c r="S268" s="54"/>
      <c r="BD268" s="15">
        <v>1</v>
      </c>
    </row>
    <row r="269" spans="2:56" ht="12.75">
      <c r="B269" s="94">
        <f t="shared" si="17"/>
        <v>1</v>
      </c>
      <c r="C269" s="94">
        <f>IF(COUNT(Q269:EC269)&gt;0,COUNT(Q269:EC269),"")</f>
        <v>1</v>
      </c>
      <c r="D269" s="94">
        <f>IF(COUNT(S269:EC269)&gt;0,COUNT(S269:EC269),"")</f>
        <v>1</v>
      </c>
      <c r="E269" s="94">
        <f t="shared" si="18"/>
        <v>1</v>
      </c>
      <c r="F269" s="94">
        <f t="shared" si="19"/>
        <v>1</v>
      </c>
      <c r="G269" s="94">
        <f t="shared" si="16"/>
        <v>8</v>
      </c>
      <c r="H269" s="94">
        <f>IF(AND(M269&gt;0,M269&lt;=STATS!$C$22),1,"")</f>
        <v>1</v>
      </c>
      <c r="J269" s="51">
        <v>268</v>
      </c>
      <c r="M269" s="15">
        <v>8</v>
      </c>
      <c r="N269" s="15" t="s">
        <v>255</v>
      </c>
      <c r="Q269" s="22"/>
      <c r="R269" s="22"/>
      <c r="S269" s="54"/>
      <c r="BD269" s="15">
        <v>1</v>
      </c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CO2001 CQ2:EA2001 CP270:CP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30</v>
      </c>
    </row>
    <row r="2" ht="12.75">
      <c r="A2" s="93" t="s">
        <v>212</v>
      </c>
    </row>
    <row r="3" ht="12.75">
      <c r="A3" s="93" t="s">
        <v>157</v>
      </c>
    </row>
    <row r="4" ht="12.75">
      <c r="A4" s="93" t="s">
        <v>162</v>
      </c>
    </row>
    <row r="5" ht="12.75">
      <c r="A5" s="96" t="s">
        <v>213</v>
      </c>
    </row>
    <row r="6" ht="12.75">
      <c r="A6" s="96" t="s">
        <v>244</v>
      </c>
    </row>
    <row r="7" ht="12.75">
      <c r="A7" s="96" t="s">
        <v>247</v>
      </c>
    </row>
    <row r="9" spans="1:2" ht="12.75">
      <c r="A9" s="1" t="s">
        <v>245</v>
      </c>
      <c r="B9" s="1" t="s">
        <v>246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tabSelected="1" zoomScale="75" zoomScaleNormal="75" workbookViewId="0" topLeftCell="A1">
      <pane xSplit="2" ySplit="1" topLeftCell="B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Z1" sqref="BZ1:CC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6" width="6.7109375" style="0" hidden="1" customWidth="1"/>
    <col min="7" max="7" width="6.7109375" style="0" customWidth="1"/>
    <col min="8" max="20" width="6.7109375" style="0" hidden="1" customWidth="1"/>
    <col min="21" max="21" width="6.7109375" style="0" customWidth="1"/>
    <col min="22" max="24" width="6.7109375" style="0" hidden="1" customWidth="1"/>
    <col min="25" max="25" width="6.7109375" style="0" customWidth="1"/>
    <col min="26" max="29" width="6.7109375" style="0" hidden="1" customWidth="1"/>
    <col min="30" max="30" width="6.7109375" style="0" customWidth="1"/>
    <col min="31" max="32" width="6.7109375" style="0" hidden="1" customWidth="1"/>
    <col min="33" max="33" width="6.7109375" style="0" customWidth="1"/>
    <col min="34" max="37" width="6.7109375" style="0" hidden="1" customWidth="1"/>
    <col min="38" max="38" width="6.7109375" style="0" customWidth="1"/>
    <col min="39" max="42" width="6.7109375" style="0" hidden="1" customWidth="1"/>
    <col min="43" max="43" width="6.7109375" style="0" customWidth="1"/>
    <col min="44" max="45" width="6.7109375" style="0" hidden="1" customWidth="1"/>
    <col min="46" max="46" width="6.7109375" style="0" customWidth="1"/>
    <col min="47" max="66" width="6.7109375" style="0" hidden="1" customWidth="1"/>
    <col min="67" max="67" width="6.7109375" style="0" customWidth="1"/>
    <col min="68" max="69" width="6.7109375" style="0" hidden="1" customWidth="1"/>
    <col min="70" max="70" width="6.7109375" style="0" customWidth="1"/>
    <col min="71" max="72" width="6.7109375" style="0" hidden="1" customWidth="1"/>
    <col min="73" max="73" width="6.7109375" style="0" customWidth="1"/>
    <col min="74" max="76" width="6.7109375" style="0" hidden="1" customWidth="1"/>
    <col min="77" max="77" width="6.7109375" style="0" customWidth="1"/>
    <col min="78" max="92" width="6.7109375" style="0" hidden="1" customWidth="1"/>
    <col min="93" max="93" width="6.7109375" style="0" customWidth="1"/>
    <col min="94" max="100" width="6.7109375" style="0" hidden="1" customWidth="1"/>
    <col min="101" max="101" width="6.7109375" style="0" customWidth="1"/>
    <col min="102" max="108" width="6.7109375" style="0" hidden="1" customWidth="1"/>
    <col min="109" max="109" width="6.7109375" style="0" customWidth="1"/>
    <col min="110" max="118" width="6.7109375" style="0" hidden="1" customWidth="1"/>
    <col min="119" max="16384" width="5.7109375" style="0" customWidth="1"/>
  </cols>
  <sheetData>
    <row r="1" spans="1:118" s="3" customFormat="1" ht="138" customHeight="1">
      <c r="A1" s="81"/>
      <c r="B1" s="70" t="s">
        <v>28</v>
      </c>
      <c r="C1" s="69" t="s">
        <v>23</v>
      </c>
      <c r="D1" s="64" t="s">
        <v>70</v>
      </c>
      <c r="E1" s="57" t="s">
        <v>84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Potamogeton zosteriformis x Potamogeton foliosus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212</v>
      </c>
      <c r="B2" s="80" t="str">
        <f>IF('ENTRY '!I2="","",'ENTRY '!I2)</f>
        <v>Little Crab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157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162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214</v>
      </c>
      <c r="B5" s="87">
        <f>IF('ENTRY '!I5="","",'ENTRY '!I5)</f>
        <v>39300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153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26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</c>
      <c r="G7" s="78">
        <f t="shared" si="0"/>
        <v>32.5</v>
      </c>
      <c r="H7" s="78">
        <f t="shared" si="0"/>
      </c>
      <c r="I7" s="78">
        <f t="shared" si="0"/>
      </c>
      <c r="J7" s="78">
        <f t="shared" si="0"/>
      </c>
      <c r="K7" s="78">
        <f t="shared" si="0"/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</c>
      <c r="S7" s="78">
        <f t="shared" si="0"/>
      </c>
      <c r="T7" s="78">
        <f t="shared" si="0"/>
      </c>
      <c r="U7" s="78">
        <f t="shared" si="0"/>
        <v>12.5</v>
      </c>
      <c r="V7" s="78">
        <f t="shared" si="0"/>
      </c>
      <c r="W7" s="78">
        <f t="shared" si="0"/>
      </c>
      <c r="X7" s="78">
        <f t="shared" si="0"/>
      </c>
      <c r="Y7" s="78">
        <f t="shared" si="0"/>
        <v>6.25</v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  <v>2.5</v>
      </c>
      <c r="AE7" s="78">
        <f t="shared" si="0"/>
      </c>
      <c r="AF7" s="78">
        <f t="shared" si="0"/>
      </c>
      <c r="AG7" s="78">
        <f t="shared" si="0"/>
        <v>36.25</v>
      </c>
      <c r="AH7" s="78">
        <f t="shared" si="0"/>
      </c>
      <c r="AI7" s="78">
        <f t="shared" si="0"/>
      </c>
      <c r="AJ7" s="78">
        <f t="shared" si="0"/>
      </c>
      <c r="AK7" s="78">
        <f t="shared" si="0"/>
      </c>
      <c r="AL7" s="78">
        <f t="shared" si="0"/>
        <v>5</v>
      </c>
      <c r="AM7" s="78">
        <f t="shared" si="0"/>
      </c>
      <c r="AN7" s="78">
        <f t="shared" si="0"/>
      </c>
      <c r="AO7" s="78">
        <f t="shared" si="0"/>
      </c>
      <c r="AP7" s="78">
        <f t="shared" si="0"/>
      </c>
      <c r="AQ7" s="78">
        <f t="shared" si="0"/>
        <v>38.75</v>
      </c>
      <c r="AR7" s="78">
        <f t="shared" si="0"/>
      </c>
      <c r="AS7" s="78">
        <f t="shared" si="0"/>
      </c>
      <c r="AT7" s="78">
        <f t="shared" si="0"/>
        <v>3.75</v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  <v>2.5</v>
      </c>
      <c r="BP7" s="78">
        <f t="shared" si="0"/>
      </c>
      <c r="BQ7" s="78">
        <f aca="true" t="shared" si="1" ref="BQ7:DN7">IF(BQ11="","",(BQ11/$C$18)*100)</f>
      </c>
      <c r="BR7" s="78">
        <f t="shared" si="1"/>
        <v>6.25</v>
      </c>
      <c r="BS7" s="78">
        <f t="shared" si="1"/>
      </c>
      <c r="BT7" s="78">
        <f t="shared" si="1"/>
      </c>
      <c r="BU7" s="78">
        <f t="shared" si="1"/>
        <v>3.75</v>
      </c>
      <c r="BV7" s="78">
        <f t="shared" si="1"/>
      </c>
      <c r="BW7" s="78">
        <f t="shared" si="1"/>
      </c>
      <c r="BX7" s="78">
        <f t="shared" si="1"/>
      </c>
      <c r="BY7" s="78">
        <f t="shared" si="1"/>
        <v>12.5</v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  <v>5</v>
      </c>
      <c r="CP7" s="78">
        <f t="shared" si="1"/>
      </c>
      <c r="CQ7" s="78">
        <f t="shared" si="1"/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  <v>1.25</v>
      </c>
      <c r="CX7" s="78">
        <f t="shared" si="1"/>
      </c>
      <c r="CY7" s="78">
        <f t="shared" si="1"/>
      </c>
      <c r="CZ7" s="78">
        <f t="shared" si="1"/>
      </c>
      <c r="DA7" s="78">
        <f t="shared" si="1"/>
      </c>
      <c r="DB7" s="78">
        <f t="shared" si="1"/>
      </c>
      <c r="DC7" s="78">
        <f t="shared" si="1"/>
      </c>
      <c r="DD7" s="78">
        <f t="shared" si="1"/>
      </c>
      <c r="DE7" s="78">
        <f t="shared" si="1"/>
        <v>1.25</v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36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</c>
      <c r="G8" s="78">
        <f t="shared" si="2"/>
        <v>22.413793103448278</v>
      </c>
      <c r="H8" s="78">
        <f t="shared" si="2"/>
      </c>
      <c r="I8" s="78">
        <f t="shared" si="2"/>
      </c>
      <c r="J8" s="78">
        <f t="shared" si="2"/>
      </c>
      <c r="K8" s="78">
        <f t="shared" si="2"/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</c>
      <c r="S8" s="78">
        <f t="shared" si="2"/>
      </c>
      <c r="T8" s="78">
        <f t="shared" si="2"/>
      </c>
      <c r="U8" s="78">
        <f t="shared" si="2"/>
        <v>8.620689655172415</v>
      </c>
      <c r="V8" s="78">
        <f t="shared" si="2"/>
      </c>
      <c r="W8" s="78">
        <f t="shared" si="2"/>
      </c>
      <c r="X8" s="78">
        <f t="shared" si="2"/>
      </c>
      <c r="Y8" s="78">
        <f t="shared" si="2"/>
        <v>4.310344827586207</v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  <v>1.7241379310344827</v>
      </c>
      <c r="AE8" s="78">
        <f t="shared" si="2"/>
      </c>
      <c r="AF8" s="78">
        <f t="shared" si="2"/>
      </c>
      <c r="AG8" s="78">
        <f t="shared" si="2"/>
        <v>25</v>
      </c>
      <c r="AH8" s="78">
        <f t="shared" si="2"/>
      </c>
      <c r="AI8" s="78">
        <f t="shared" si="2"/>
      </c>
      <c r="AJ8" s="78">
        <f t="shared" si="2"/>
      </c>
      <c r="AK8" s="78">
        <f t="shared" si="2"/>
      </c>
      <c r="AL8" s="78">
        <f t="shared" si="2"/>
        <v>3.4482758620689653</v>
      </c>
      <c r="AM8" s="78">
        <f t="shared" si="2"/>
      </c>
      <c r="AN8" s="78">
        <f t="shared" si="2"/>
      </c>
      <c r="AO8" s="78">
        <f t="shared" si="2"/>
      </c>
      <c r="AP8" s="78">
        <f t="shared" si="2"/>
      </c>
      <c r="AQ8" s="78">
        <f t="shared" si="2"/>
        <v>26.72413793103448</v>
      </c>
      <c r="AR8" s="78">
        <f t="shared" si="2"/>
      </c>
      <c r="AS8" s="78">
        <f t="shared" si="2"/>
      </c>
      <c r="AT8" s="78">
        <f t="shared" si="2"/>
        <v>2.586206896551724</v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  <v>1.7241379310344827</v>
      </c>
      <c r="BP8" s="78">
        <f t="shared" si="2"/>
      </c>
      <c r="BQ8" s="78">
        <f aca="true" t="shared" si="3" ref="BQ8:DN8">IF(BQ11="","",(BQ11/$C$19)*100)</f>
      </c>
      <c r="BR8" s="78">
        <f t="shared" si="3"/>
        <v>4.310344827586207</v>
      </c>
      <c r="BS8" s="78">
        <f t="shared" si="3"/>
      </c>
      <c r="BT8" s="78">
        <f t="shared" si="3"/>
      </c>
      <c r="BU8" s="78">
        <f t="shared" si="3"/>
        <v>2.586206896551724</v>
      </c>
      <c r="BV8" s="78">
        <f t="shared" si="3"/>
      </c>
      <c r="BW8" s="78">
        <f t="shared" si="3"/>
      </c>
      <c r="BX8" s="78">
        <f t="shared" si="3"/>
      </c>
      <c r="BY8" s="78">
        <f t="shared" si="3"/>
        <v>8.620689655172415</v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  <v>3.4482758620689653</v>
      </c>
      <c r="CP8" s="78">
        <f t="shared" si="3"/>
      </c>
      <c r="CQ8" s="78">
        <f t="shared" si="3"/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  <v>0.8620689655172413</v>
      </c>
      <c r="CX8" s="78">
        <f t="shared" si="3"/>
      </c>
      <c r="CY8" s="78">
        <f t="shared" si="3"/>
      </c>
      <c r="CZ8" s="78">
        <f t="shared" si="3"/>
      </c>
      <c r="DA8" s="78">
        <f t="shared" si="3"/>
      </c>
      <c r="DB8" s="78">
        <f t="shared" si="3"/>
      </c>
      <c r="DC8" s="78">
        <f t="shared" si="3"/>
      </c>
      <c r="DD8" s="78">
        <f t="shared" si="3"/>
      </c>
      <c r="DE8" s="78">
        <f t="shared" si="3"/>
        <v>0.8620689655172413</v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</c>
      <c r="G9" s="27">
        <f t="shared" si="4"/>
        <v>19.117647058823533</v>
      </c>
      <c r="H9" s="27">
        <f t="shared" si="4"/>
      </c>
      <c r="I9" s="27">
        <f t="shared" si="4"/>
      </c>
      <c r="J9" s="27">
        <f t="shared" si="4"/>
      </c>
      <c r="K9" s="27">
        <f t="shared" si="4"/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</c>
      <c r="S9" s="27">
        <f t="shared" si="4"/>
      </c>
      <c r="T9" s="27">
        <f t="shared" si="4"/>
      </c>
      <c r="U9" s="27">
        <f t="shared" si="4"/>
        <v>7.35294117647059</v>
      </c>
      <c r="V9" s="27">
        <f t="shared" si="4"/>
      </c>
      <c r="W9" s="27">
        <f t="shared" si="4"/>
      </c>
      <c r="X9" s="27">
        <f t="shared" si="4"/>
      </c>
      <c r="Y9" s="27">
        <f t="shared" si="4"/>
        <v>3.676470588235295</v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  <v>1.4705882352941178</v>
      </c>
      <c r="AE9" s="27">
        <f t="shared" si="4"/>
      </c>
      <c r="AF9" s="27">
        <f t="shared" si="4"/>
      </c>
      <c r="AG9" s="27">
        <f t="shared" si="4"/>
        <v>21.323529411764707</v>
      </c>
      <c r="AH9" s="27">
        <f t="shared" si="4"/>
      </c>
      <c r="AI9" s="27">
        <f t="shared" si="4"/>
      </c>
      <c r="AJ9" s="27">
        <f t="shared" si="4"/>
      </c>
      <c r="AK9" s="27">
        <f t="shared" si="4"/>
      </c>
      <c r="AL9" s="27">
        <f t="shared" si="4"/>
        <v>2.9411764705882355</v>
      </c>
      <c r="AM9" s="27">
        <f t="shared" si="4"/>
      </c>
      <c r="AN9" s="27">
        <f t="shared" si="4"/>
      </c>
      <c r="AO9" s="27">
        <f t="shared" si="4"/>
      </c>
      <c r="AP9" s="27">
        <f t="shared" si="4"/>
      </c>
      <c r="AQ9" s="27">
        <f t="shared" si="4"/>
        <v>22.794117647058822</v>
      </c>
      <c r="AR9" s="27">
        <f t="shared" si="4"/>
      </c>
      <c r="AS9" s="27">
        <f t="shared" si="4"/>
      </c>
      <c r="AT9" s="27">
        <f t="shared" si="4"/>
        <v>2.2058823529411766</v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  <v>1.4705882352941178</v>
      </c>
      <c r="BP9" s="27">
        <f t="shared" si="4"/>
      </c>
      <c r="BQ9" s="27">
        <f aca="true" t="shared" si="5" ref="BQ9:DN9">IF(BQ8="","",(BQ8/(SUM($D$8:$DQ$8)/100)))</f>
      </c>
      <c r="BR9" s="27">
        <f t="shared" si="5"/>
        <v>3.676470588235295</v>
      </c>
      <c r="BS9" s="27">
        <f t="shared" si="5"/>
      </c>
      <c r="BT9" s="27">
        <f t="shared" si="5"/>
      </c>
      <c r="BU9" s="27">
        <f t="shared" si="5"/>
        <v>2.2058823529411766</v>
      </c>
      <c r="BV9" s="27">
        <f t="shared" si="5"/>
      </c>
      <c r="BW9" s="27">
        <f t="shared" si="5"/>
      </c>
      <c r="BX9" s="27">
        <f t="shared" si="5"/>
      </c>
      <c r="BY9" s="27">
        <f t="shared" si="5"/>
        <v>7.35294117647059</v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  <v>2.9411764705882355</v>
      </c>
      <c r="CP9" s="27">
        <f t="shared" si="5"/>
      </c>
      <c r="CQ9" s="27">
        <f t="shared" si="5"/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  <v>0.7352941176470589</v>
      </c>
      <c r="CX9" s="27">
        <f t="shared" si="5"/>
      </c>
      <c r="CY9" s="27">
        <f t="shared" si="5"/>
      </c>
      <c r="CZ9" s="27">
        <f t="shared" si="5"/>
      </c>
      <c r="DA9" s="27">
        <f t="shared" si="5"/>
      </c>
      <c r="DB9" s="27">
        <f t="shared" si="5"/>
      </c>
      <c r="DC9" s="27">
        <f t="shared" si="5"/>
      </c>
      <c r="DD9" s="27">
        <f t="shared" si="5"/>
      </c>
      <c r="DE9" s="27">
        <f t="shared" si="5"/>
        <v>0.7352941176470589</v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0.1507352941176471</v>
      </c>
      <c r="D10" s="67"/>
      <c r="E10" s="39">
        <f>IF(E9="","",(E9*E9)/10000)</f>
      </c>
      <c r="F10" s="67">
        <f>IF(F9="","",(F9*F9)/10000)</f>
      </c>
      <c r="G10" s="39">
        <f aca="true" t="shared" si="6" ref="G10:BR10">IF(G9="","",(G9*G9)/10000)</f>
        <v>0.036548442906574406</v>
      </c>
      <c r="H10" s="39">
        <f t="shared" si="6"/>
      </c>
      <c r="I10" s="39">
        <f t="shared" si="6"/>
      </c>
      <c r="J10" s="39">
        <f t="shared" si="6"/>
      </c>
      <c r="K10" s="39">
        <f t="shared" si="6"/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</c>
      <c r="S10" s="39">
        <f t="shared" si="6"/>
      </c>
      <c r="T10" s="39">
        <f t="shared" si="6"/>
      </c>
      <c r="U10" s="39">
        <f t="shared" si="6"/>
        <v>0.00540657439446367</v>
      </c>
      <c r="V10" s="39">
        <f t="shared" si="6"/>
      </c>
      <c r="W10" s="39">
        <f t="shared" si="6"/>
      </c>
      <c r="X10" s="39">
        <f t="shared" si="6"/>
      </c>
      <c r="Y10" s="39">
        <f t="shared" si="6"/>
        <v>0.0013516435986159175</v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  <v>0.00021626297577854677</v>
      </c>
      <c r="AE10" s="39">
        <f t="shared" si="6"/>
      </c>
      <c r="AF10" s="39">
        <f t="shared" si="6"/>
      </c>
      <c r="AG10" s="39">
        <f t="shared" si="6"/>
        <v>0.04546929065743945</v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</c>
      <c r="AL10" s="39">
        <f t="shared" si="6"/>
        <v>0.0008650519031141871</v>
      </c>
      <c r="AM10" s="39">
        <f t="shared" si="6"/>
      </c>
      <c r="AN10" s="39">
        <f t="shared" si="6"/>
      </c>
      <c r="AO10" s="39">
        <f t="shared" si="6"/>
      </c>
      <c r="AP10" s="39">
        <f t="shared" si="6"/>
      </c>
      <c r="AQ10" s="39">
        <f t="shared" si="6"/>
        <v>0.05195717993079585</v>
      </c>
      <c r="AR10" s="39">
        <f t="shared" si="6"/>
      </c>
      <c r="AS10" s="39">
        <f t="shared" si="6"/>
      </c>
      <c r="AT10" s="39">
        <f t="shared" si="6"/>
        <v>0.0004865916955017302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  <v>0.00021626297577854677</v>
      </c>
      <c r="BP10" s="39">
        <f t="shared" si="6"/>
      </c>
      <c r="BQ10" s="39">
        <f t="shared" si="6"/>
      </c>
      <c r="BR10" s="39">
        <f t="shared" si="6"/>
        <v>0.0013516435986159175</v>
      </c>
      <c r="BS10" s="39">
        <f aca="true" t="shared" si="7" ref="BS10:DN10">IF(BS9="","",(BS9*BS9)/10000)</f>
      </c>
      <c r="BT10" s="39">
        <f t="shared" si="7"/>
      </c>
      <c r="BU10" s="39">
        <f t="shared" si="7"/>
        <v>0.0004865916955017302</v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  <v>0.00540657439446367</v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  <v>0.0008650519031141871</v>
      </c>
      <c r="CP10" s="39">
        <f t="shared" si="7"/>
      </c>
      <c r="CQ10" s="39">
        <f t="shared" si="7"/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  <v>5.4065743944636693E-05</v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  <v>5.4065743944636693E-05</v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38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</c>
      <c r="G11" s="26">
        <f>IF(SUM('ENTRY '!T2:T2001)=0,"",COUNT('ENTRY '!T2:T2000))</f>
        <v>26</v>
      </c>
      <c r="H11" s="26">
        <f>IF(SUM('ENTRY '!U2:U2001)=0,"",COUNT('ENTRY '!U2:U2000))</f>
      </c>
      <c r="I11" s="26">
        <f>IF(SUM('ENTRY '!V2:V2001)=0,"",COUNT('ENTRY '!V2:V2000))</f>
      </c>
      <c r="J11" s="26">
        <f>IF(SUM('ENTRY '!W2:W2001)=0,"",COUNT('ENTRY '!W2:W2000))</f>
      </c>
      <c r="K11" s="26">
        <f>IF(SUM('ENTRY '!X2:X2001)=0,"",COUNT('ENTRY '!X2:X2000))</f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  <v>10</v>
      </c>
      <c r="V11" s="26">
        <f>IF(SUM('ENTRY '!AI2:AI2001)=0,"",COUNT('ENTRY '!AI2:AI2000))</f>
      </c>
      <c r="W11" s="26">
        <f>IF(SUM('ENTRY '!AJ2:AJ2001)=0,"",COUNT('ENTRY '!AJ2:AJ2000))</f>
      </c>
      <c r="X11" s="26">
        <f>IF(SUM('ENTRY '!AK2:AK2001)=0,"",COUNT('ENTRY '!AK2:AK2000))</f>
      </c>
      <c r="Y11" s="26">
        <f>IF(SUM('ENTRY '!AL2:AL2001)=0,"",COUNT('ENTRY '!AL2:AL2000))</f>
        <v>5</v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  <v>2</v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  <v>29</v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</c>
      <c r="AL11" s="26">
        <f>IF(SUM('ENTRY '!AY2:AY2001)=0,"",COUNT('ENTRY '!AY2:AY2000))</f>
        <v>4</v>
      </c>
      <c r="AM11" s="26">
        <f>IF(SUM('ENTRY '!AZ2:AZ2001)=0,"",COUNT('ENTRY '!AZ2:AZ2000))</f>
      </c>
      <c r="AN11" s="26">
        <f>IF(SUM('ENTRY '!BA2:BA2001)=0,"",COUNT('ENTRY '!BA2:BA2000))</f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  <v>31</v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  <v>3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  <v>2</v>
      </c>
      <c r="BP11" s="26">
        <f>IF(SUM('ENTRY '!CC2:CC2001)=0,"",COUNT('ENTRY '!CC2:CC2000))</f>
      </c>
      <c r="BQ11" s="26">
        <f>IF(SUM('ENTRY '!CD2:CD2001)=0,"",COUNT('ENTRY '!CD2:CD2000))</f>
      </c>
      <c r="BR11" s="26">
        <f>IF(SUM('ENTRY '!CE2:CE2001)=0,"",COUNT('ENTRY '!CE2:CE2000))</f>
        <v>5</v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  <v>3</v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  <v>10</v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  <v>4</v>
      </c>
      <c r="CP11" s="26">
        <f>IF(SUM('ENTRY '!DC2:DC2001)=0,"",COUNT('ENTRY '!DC2:DC2000))</f>
      </c>
      <c r="CQ11" s="26">
        <f>IF(SUM('ENTRY '!DD2:DD2001)=0,"",COUNT('ENTRY '!DD2:DD2000))</f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  <v>1</v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  <v>1</v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211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</c>
      <c r="G12" s="68">
        <f>IF(G11="","",AVERAGE('ENTRY '!T2:T2001))</f>
        <v>1.1153846153846154</v>
      </c>
      <c r="H12" s="68">
        <f>IF(H11="","",AVERAGE('ENTRY '!U2:U2001))</f>
      </c>
      <c r="I12" s="68">
        <f>IF(I11="","",AVERAGE('ENTRY '!V2:V2001))</f>
      </c>
      <c r="J12" s="68">
        <f>IF(J11="","",AVERAGE('ENTRY '!W2:W2001))</f>
      </c>
      <c r="K12" s="68">
        <f>IF(K11="","",AVERAGE('ENTRY '!X2:X2001))</f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  <v>1</v>
      </c>
      <c r="V12" s="68">
        <f>IF(V11="","",AVERAGE('ENTRY '!AI2:AI2001))</f>
      </c>
      <c r="W12" s="68">
        <f>IF(W11="","",AVERAGE('ENTRY '!AJ2:AJ2001))</f>
      </c>
      <c r="X12" s="68">
        <f>IF(X11="","",AVERAGE('ENTRY '!AK2:AK2001))</f>
      </c>
      <c r="Y12" s="68">
        <f>IF(Y11="","",AVERAGE('ENTRY '!AL2:AL2001))</f>
        <v>1</v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  <v>1</v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  <v>1.0689655172413792</v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</c>
      <c r="AL12" s="68">
        <f>IF(AL11="","",AVERAGE('ENTRY '!AY2:AY2001))</f>
        <v>1.25</v>
      </c>
      <c r="AM12" s="68">
        <f>IF(AM11="","",AVERAGE('ENTRY '!AZ2:AZ2001))</f>
      </c>
      <c r="AN12" s="68">
        <f>IF(AN11="","",AVERAGE('ENTRY '!BA2:BA2001))</f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  <v>1.1612903225806452</v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  <v>1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  <v>1</v>
      </c>
      <c r="BP12" s="68">
        <f>IF(BP11="","",AVERAGE('ENTRY '!CC2:CC2001))</f>
      </c>
      <c r="BQ12" s="68">
        <f>IF(BQ11="","",AVERAGE('ENTRY '!CD2:CD2001))</f>
      </c>
      <c r="BR12" s="68">
        <f>IF(BR11="","",AVERAGE('ENTRY '!CE2:CE2001))</f>
        <v>1</v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  <v>1</v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  <v>1</v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  <v>1</v>
      </c>
      <c r="CP12" s="68">
        <f>IF(CP11="","",AVERAGE('ENTRY '!DC2:DC2001))</f>
      </c>
      <c r="CQ12" s="68">
        <f>IF(CQ11="","",AVERAGE('ENTRY '!DD2:DD2001))</f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  <v>1</v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  <v>1</v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206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207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>
        <f t="shared" si="8"/>
      </c>
      <c r="G14" s="39" t="str">
        <f t="shared" si="8"/>
        <v>present</v>
      </c>
      <c r="H14" s="39">
        <f t="shared" si="8"/>
      </c>
      <c r="I14" s="39">
        <f t="shared" si="8"/>
      </c>
      <c r="J14" s="39">
        <f t="shared" si="8"/>
      </c>
      <c r="K14" s="39">
        <f t="shared" si="8"/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>
        <f t="shared" si="8"/>
      </c>
      <c r="S14" s="39">
        <f t="shared" si="8"/>
      </c>
      <c r="T14" s="39">
        <f t="shared" si="8"/>
      </c>
      <c r="U14" s="39" t="str">
        <f t="shared" si="8"/>
        <v>present</v>
      </c>
      <c r="V14" s="39">
        <f t="shared" si="8"/>
      </c>
      <c r="W14" s="39">
        <f t="shared" si="8"/>
      </c>
      <c r="X14" s="39">
        <f t="shared" si="8"/>
      </c>
      <c r="Y14" s="39" t="str">
        <f t="shared" si="8"/>
        <v>present</v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 t="str">
        <f t="shared" si="8"/>
        <v>present</v>
      </c>
      <c r="AE14" s="39">
        <f t="shared" si="8"/>
      </c>
      <c r="AF14" s="39">
        <f t="shared" si="8"/>
      </c>
      <c r="AG14" s="39" t="str">
        <f t="shared" si="8"/>
        <v>present</v>
      </c>
      <c r="AH14" s="39">
        <f t="shared" si="8"/>
      </c>
      <c r="AI14" s="39">
        <f t="shared" si="8"/>
      </c>
      <c r="AJ14" s="39">
        <f t="shared" si="8"/>
      </c>
      <c r="AK14" s="39">
        <f t="shared" si="8"/>
      </c>
      <c r="AL14" s="39" t="str">
        <f t="shared" si="8"/>
        <v>present</v>
      </c>
      <c r="AM14" s="39">
        <f t="shared" si="8"/>
      </c>
      <c r="AN14" s="39">
        <f t="shared" si="8"/>
      </c>
      <c r="AO14" s="39">
        <f t="shared" si="8"/>
      </c>
      <c r="AP14" s="39">
        <f t="shared" si="8"/>
      </c>
      <c r="AQ14" s="39" t="str">
        <f t="shared" si="8"/>
        <v>present</v>
      </c>
      <c r="AR14" s="39">
        <f t="shared" si="8"/>
      </c>
      <c r="AS14" s="39">
        <f t="shared" si="8"/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>
        <f t="shared" si="8"/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 t="str">
        <f t="shared" si="8"/>
        <v>present</v>
      </c>
      <c r="BP14" s="39">
        <f t="shared" si="8"/>
      </c>
      <c r="BQ14" s="39">
        <f aca="true" t="shared" si="9" ref="BQ14:DN14">IF((OR(BQ12&lt;&gt;"",BQ13&lt;&gt;"")),"present","")</f>
      </c>
      <c r="BR14" s="39" t="str">
        <f t="shared" si="9"/>
        <v>present</v>
      </c>
      <c r="BS14" s="39">
        <f t="shared" si="9"/>
      </c>
      <c r="BT14" s="39">
        <f t="shared" si="9"/>
      </c>
      <c r="BU14" s="39" t="str">
        <f t="shared" si="9"/>
        <v>present</v>
      </c>
      <c r="BV14" s="39">
        <f t="shared" si="9"/>
      </c>
      <c r="BW14" s="39">
        <f t="shared" si="9"/>
      </c>
      <c r="BX14" s="39">
        <f t="shared" si="9"/>
      </c>
      <c r="BY14" s="39" t="str">
        <f t="shared" si="9"/>
        <v>present</v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 t="str">
        <f t="shared" si="9"/>
        <v>present</v>
      </c>
      <c r="CP14" s="39">
        <f t="shared" si="9"/>
      </c>
      <c r="CQ14" s="39">
        <f t="shared" si="9"/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 t="str">
        <f t="shared" si="9"/>
        <v>present</v>
      </c>
      <c r="CX14" s="39">
        <f t="shared" si="9"/>
      </c>
      <c r="CY14" s="39">
        <f t="shared" si="9"/>
      </c>
      <c r="CZ14" s="39">
        <f t="shared" si="9"/>
      </c>
      <c r="DA14" s="39">
        <f t="shared" si="9"/>
      </c>
      <c r="DB14" s="39">
        <f t="shared" si="9"/>
      </c>
      <c r="DC14" s="39">
        <f t="shared" si="9"/>
      </c>
      <c r="DD14" s="39">
        <f t="shared" si="9"/>
      </c>
      <c r="DE14" s="39" t="str">
        <f t="shared" si="9"/>
        <v>present</v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154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34</v>
      </c>
      <c r="C17" s="72">
        <f>IF(SUM('ENTRY '!M2:M2000)=0,"",COUNT('ENTRY '!M2:M2000))</f>
        <v>238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24</v>
      </c>
      <c r="C18" s="72">
        <f>IF(SUM('ENTRY '!G2:G2000)=0,"",COUNT('ENTRY '!G2:G2000))</f>
        <v>80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27</v>
      </c>
      <c r="C19" s="72">
        <f>IF(SUM('ENTRY '!H2:H2000)=0,"",SUM('ENTRY '!H2:H2000))</f>
        <v>116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36</v>
      </c>
      <c r="C20" s="73">
        <f>IF(C19="","",(C18/C19)*100)</f>
        <v>68.96551724137932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0.8492647058823529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39</v>
      </c>
      <c r="C22" s="73">
        <f>IF(SUM('ENTRY '!G2:G2000)=0,"",MAX('ENTRY '!G2:G2000))</f>
        <v>20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168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169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202</v>
      </c>
      <c r="C25" s="75">
        <f>IF($C$17="","",(IF(SUM('ENTRY '!E2:E2000=0),"",AVERAGE('ENTRY '!E2:E2000))))</f>
        <v>1.1724137931034482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203</v>
      </c>
      <c r="C26" s="75">
        <f>IF(SUM('ENTRY '!C2:C2000)=0,"",AVERAGE('ENTRY '!C2:C2000))</f>
        <v>1.7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196</v>
      </c>
      <c r="C27" s="75">
        <f>IF(SUM('ENTRY '!F2:F2000)=0,"",AVERAGE('ENTRY '!F2:F2000))</f>
        <v>1.1724137931034482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197</v>
      </c>
      <c r="C28" s="75">
        <f>IF(SUM('ENTRY '!D2:D2000)=0,"",AVERAGE('ENTRY '!D2:D2000))</f>
        <v>1.7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205</v>
      </c>
      <c r="C29" s="72">
        <f>IF(SUM(D7:DN7)=0,"",COUNT(D7:DN7))</f>
        <v>15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204</v>
      </c>
      <c r="C30" s="72">
        <f>IF($C$17="","",(COUNTIF(D14:DN14,"present")))</f>
        <v>15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James Scharl</cp:lastModifiedBy>
  <cp:lastPrinted>2005-11-23T17:39:11Z</cp:lastPrinted>
  <dcterms:created xsi:type="dcterms:W3CDTF">2004-09-23T19:27:36Z</dcterms:created>
  <dcterms:modified xsi:type="dcterms:W3CDTF">2008-03-11T18:58:20Z</dcterms:modified>
  <cp:category/>
  <cp:version/>
  <cp:contentType/>
  <cp:contentStatus/>
</cp:coreProperties>
</file>