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0" windowWidth="19260" windowHeight="6525" tabRatio="703" firstSheet="1" activeTab="4"/>
  </bookViews>
  <sheets>
    <sheet name="Notes" sheetId="1" r:id="rId1"/>
    <sheet name="Criteria" sheetId="2" r:id="rId2"/>
    <sheet name="t values" sheetId="3" r:id="rId3"/>
    <sheet name="TP REC&amp;FAL" sheetId="4" r:id="rId4"/>
    <sheet name="Assessment" sheetId="5" r:id="rId5"/>
    <sheet name="CampLkTPData" sheetId="6" r:id="rId6"/>
    <sheet name="CampLkChlaData" sheetId="7" r:id="rId7"/>
    <sheet name="CenterLkTPData" sheetId="8" r:id="rId8"/>
    <sheet name="CenterLkChlaData" sheetId="9" r:id="rId9"/>
  </sheets>
  <definedNames>
    <definedName name="_xlfn.LOGNORM.DIST" hidden="1">#NAME?</definedName>
  </definedNames>
  <calcPr fullCalcOnLoad="1"/>
</workbook>
</file>

<file path=xl/sharedStrings.xml><?xml version="1.0" encoding="utf-8"?>
<sst xmlns="http://schemas.openxmlformats.org/spreadsheetml/2006/main" count="254" uniqueCount="92">
  <si>
    <t>Probability less than the critical value (t1-α,ν)</t>
  </si>
  <si>
    <t>infinity</t>
  </si>
  <si>
    <t>Critical values of Student's t distribution with ν degrees of freedom</t>
  </si>
  <si>
    <t>http://www.itl.nist.gov/div898/handbook/eda/section3/eda3672.htm</t>
  </si>
  <si>
    <t>ν</t>
  </si>
  <si>
    <t>WBIC</t>
  </si>
  <si>
    <t>WATERS ID</t>
  </si>
  <si>
    <t>Station</t>
  </si>
  <si>
    <t>Segment</t>
  </si>
  <si>
    <t>Official Waterbody Name</t>
  </si>
  <si>
    <t>N</t>
  </si>
  <si>
    <t>Mean</t>
  </si>
  <si>
    <t>Median</t>
  </si>
  <si>
    <t>STDEV</t>
  </si>
  <si>
    <t>L90% (mean-(Ks))</t>
  </si>
  <si>
    <t>U90% (mean+(Ks))</t>
  </si>
  <si>
    <t>Stdev/sqrt(N)</t>
  </si>
  <si>
    <t>t</t>
  </si>
  <si>
    <t>Df</t>
  </si>
  <si>
    <t>Natural Community</t>
  </si>
  <si>
    <t>Clearly Meets</t>
  </si>
  <si>
    <t>Data (mg/L):</t>
  </si>
  <si>
    <t>Calculations:</t>
  </si>
  <si>
    <t>REC = Recreational Use</t>
  </si>
  <si>
    <t>FAL = Fish and Aquatic Life Use</t>
  </si>
  <si>
    <t>TP = Total Phosphorus</t>
  </si>
  <si>
    <t xml:space="preserve">Chl-a = Chlorophyll-a </t>
  </si>
  <si>
    <t>Mean (ug/L)</t>
  </si>
  <si>
    <t xml:space="preserve">L90% (ug/L)  </t>
  </si>
  <si>
    <t xml:space="preserve">U90% (ug/L)  </t>
  </si>
  <si>
    <t>Data Selection</t>
  </si>
  <si>
    <t>Lakes:</t>
  </si>
  <si>
    <t>Sample Date Range, Years: Past 10 years (currently 2005 - 2014)</t>
  </si>
  <si>
    <t>Minimum Data Required: 6 samples, one per month May - October</t>
  </si>
  <si>
    <t>Rivers:</t>
  </si>
  <si>
    <t>The Natural Community information will be on the first page after clicking the lake's name.</t>
  </si>
  <si>
    <t xml:space="preserve">If you don't know the Natural Community for your lake you can use WDNR's online waterbody search tool: http://dnr.wi.gov/water/waterSearch.aspx </t>
  </si>
  <si>
    <t>LAKES</t>
  </si>
  <si>
    <t>RIVERS/STREAMS</t>
  </si>
  <si>
    <t>The criteria for rivers or streams is either 75 ug/L or 100 ug/L depending on the size of the waterbody.</t>
  </si>
  <si>
    <t>The list below shows all of the rivers that have a criteria of 100 ug/L. If your river is not on this list then the criteria is 75 ug/L.</t>
  </si>
  <si>
    <t>Rivers/Streams have the same criteria for both the Recreational Use (REC) and Fish and Aquatic Life Use (FAL).</t>
  </si>
  <si>
    <t>WBICs (Waterbody Identification Code) for rivers with criteria of 100 ug/L</t>
  </si>
  <si>
    <t>Minimum Data Required: 6 samples over at least two years.</t>
  </si>
  <si>
    <t>Stations: Deepest station or designated station for TP assessment</t>
  </si>
  <si>
    <t>Depth: &lt; 2 meters or &lt; 7 feet</t>
  </si>
  <si>
    <t xml:space="preserve">Sample Date Range Chl-a: July 15th – September 15th </t>
  </si>
  <si>
    <t xml:space="preserve">Sample Date Range TP: June 1st – September 15th </t>
  </si>
  <si>
    <t>•If a year is missing a data point from a month then a data point from the same month of a different year can be used instead.</t>
  </si>
  <si>
    <t>•Selection of data to use starts with the most recent full year of data.</t>
  </si>
  <si>
    <t xml:space="preserve">This workbook contains the formulas used to compare Total Phosphorus (TP) data to Wisconsin's TP criteria (Recreational Use (REC) Criteria and Fish and Aquatic Life (FAL) Criteria).  The formulas are already set up for you to use -- either copy the formulas from the appropriate waterbody type after you have entered your data or paste your data into the correct spot. If you need to figure out the appropriate criteria for comparison please look on the Criteria tab of this workbook. Before you enter your data please make sure that it meets the data requirements outlined below and in WisCALM. </t>
  </si>
  <si>
    <t>Camp Lake</t>
  </si>
  <si>
    <t>Center Lake</t>
  </si>
  <si>
    <t>DNR Parameter</t>
  </si>
  <si>
    <t>Parameter Type</t>
  </si>
  <si>
    <t>Description</t>
  </si>
  <si>
    <t>Result</t>
  </si>
  <si>
    <t>Units</t>
  </si>
  <si>
    <t>Present/Absent</t>
  </si>
  <si>
    <t>Start Date/Time</t>
  </si>
  <si>
    <t>Result Depth</t>
  </si>
  <si>
    <t>Header/Labslip Depth</t>
  </si>
  <si>
    <t>Lab Comments</t>
  </si>
  <si>
    <t>Location Description</t>
  </si>
  <si>
    <t>Station ID</t>
  </si>
  <si>
    <t>Station Name</t>
  </si>
  <si>
    <t>Station Type</t>
  </si>
  <si>
    <t>DNR_STORET</t>
  </si>
  <si>
    <t>PHOSPHORUS TOTAL</t>
  </si>
  <si>
    <t>MG/L</t>
  </si>
  <si>
    <t>0 to 6 Feet</t>
  </si>
  <si>
    <t>CAMP LAKE - DEEP HOLE</t>
  </si>
  <si>
    <t>Camp Lake - Deep Hole</t>
  </si>
  <si>
    <t>LAKE-DEEPEST SPOT</t>
  </si>
  <si>
    <t>TP REC &amp; FAL</t>
  </si>
  <si>
    <t xml:space="preserve"> Chl-a FAL</t>
  </si>
  <si>
    <t>40 (ug/L)</t>
  </si>
  <si>
    <t>Deep Lowland</t>
  </si>
  <si>
    <t>30 (ug/L)</t>
  </si>
  <si>
    <t>Shallow Lowland</t>
  </si>
  <si>
    <t>CENTER LAKE - DEEP HOLE</t>
  </si>
  <si>
    <t>Center Lake - Deep Hole</t>
  </si>
  <si>
    <t>TP Standard (REC&amp;FAL)</t>
  </si>
  <si>
    <t>Chla Standard (FAL)</t>
  </si>
  <si>
    <t>27 (ug/L)</t>
  </si>
  <si>
    <t>CHLOROPHYLL A, FLUORESCENCE (WELSCHMAYER 1994)</t>
  </si>
  <si>
    <t>UG/L</t>
  </si>
  <si>
    <t>Analyzed past the 28 days holding time.</t>
  </si>
  <si>
    <t>Total Phosphorus</t>
  </si>
  <si>
    <t>Chlorophyll-a</t>
  </si>
  <si>
    <t>Chl-a Standard (FAL)</t>
  </si>
  <si>
    <t>Assessment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</si>
</sst>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
    <numFmt numFmtId="174" formatCode="0.000"/>
  </numFmts>
  <fonts count="43">
    <font>
      <sz val="11"/>
      <color theme="1"/>
      <name val="Calibri"/>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sz val="18"/>
      <color indexed="8"/>
      <name val="Calibri"/>
      <family val="2"/>
    </font>
    <font>
      <b/>
      <sz val="2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9">
    <xf numFmtId="0" fontId="0" fillId="0" borderId="0" xfId="0" applyFont="1" applyAlignment="1">
      <alignment/>
    </xf>
    <xf numFmtId="0" fontId="34" fillId="0" borderId="0" xfId="53" applyAlignment="1">
      <alignment/>
    </xf>
    <xf numFmtId="0" fontId="0" fillId="0" borderId="0" xfId="0" applyAlignment="1">
      <alignment horizontal="right"/>
    </xf>
    <xf numFmtId="0" fontId="40" fillId="0" borderId="0" xfId="0" applyFont="1" applyAlignment="1">
      <alignment horizontal="right"/>
    </xf>
    <xf numFmtId="0" fontId="40" fillId="0" borderId="0" xfId="0" applyFont="1" applyAlignment="1">
      <alignment/>
    </xf>
    <xf numFmtId="0" fontId="0" fillId="0" borderId="0" xfId="0" applyAlignment="1">
      <alignment wrapText="1"/>
    </xf>
    <xf numFmtId="0" fontId="40" fillId="0" borderId="10" xfId="0" applyFont="1" applyBorder="1" applyAlignment="1">
      <alignment horizontal="right"/>
    </xf>
    <xf numFmtId="0" fontId="40" fillId="0" borderId="11" xfId="0" applyFont="1" applyBorder="1" applyAlignment="1">
      <alignment horizontal="right"/>
    </xf>
    <xf numFmtId="0" fontId="40" fillId="0" borderId="11" xfId="0" applyFont="1" applyFill="1" applyBorder="1" applyAlignment="1">
      <alignment horizontal="righ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1" xfId="0" applyBorder="1" applyAlignment="1">
      <alignment/>
    </xf>
    <xf numFmtId="0" fontId="0" fillId="0" borderId="11" xfId="0" applyBorder="1" applyAlignment="1">
      <alignment horizontal="lef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40" fillId="0" borderId="11" xfId="0" applyFont="1" applyBorder="1" applyAlignment="1">
      <alignment horizontal="left"/>
    </xf>
    <xf numFmtId="0" fontId="0" fillId="0" borderId="0" xfId="0" applyFont="1" applyBorder="1" applyAlignment="1">
      <alignment/>
    </xf>
    <xf numFmtId="174" fontId="0" fillId="0" borderId="0" xfId="0" applyNumberFormat="1" applyFont="1" applyBorder="1" applyAlignment="1">
      <alignment/>
    </xf>
    <xf numFmtId="2" fontId="0" fillId="0" borderId="0" xfId="0" applyNumberFormat="1" applyFont="1" applyBorder="1" applyAlignment="1">
      <alignment/>
    </xf>
    <xf numFmtId="0" fontId="0" fillId="0" borderId="15" xfId="0" applyBorder="1" applyAlignment="1">
      <alignment/>
    </xf>
    <xf numFmtId="0" fontId="0" fillId="0" borderId="16" xfId="0" applyBorder="1" applyAlignment="1">
      <alignment/>
    </xf>
    <xf numFmtId="0" fontId="0" fillId="33" borderId="0" xfId="0" applyFill="1" applyBorder="1" applyAlignment="1">
      <alignment/>
    </xf>
    <xf numFmtId="174" fontId="40" fillId="33" borderId="0" xfId="0" applyNumberFormat="1" applyFont="1" applyFill="1" applyBorder="1" applyAlignment="1">
      <alignment/>
    </xf>
    <xf numFmtId="174" fontId="0" fillId="33" borderId="0" xfId="0" applyNumberFormat="1" applyFill="1" applyBorder="1" applyAlignment="1">
      <alignment/>
    </xf>
    <xf numFmtId="2" fontId="0" fillId="33" borderId="0" xfId="0" applyNumberFormat="1" applyFill="1" applyBorder="1" applyAlignment="1">
      <alignment/>
    </xf>
    <xf numFmtId="2" fontId="40" fillId="33" borderId="0" xfId="0" applyNumberFormat="1" applyFont="1" applyFill="1" applyBorder="1" applyAlignment="1">
      <alignment/>
    </xf>
    <xf numFmtId="0" fontId="0" fillId="0" borderId="0" xfId="0" applyBorder="1" applyAlignment="1">
      <alignment horizontal="center"/>
    </xf>
    <xf numFmtId="0" fontId="40" fillId="0" borderId="11" xfId="0" applyFont="1" applyBorder="1" applyAlignment="1">
      <alignment horizontal="center"/>
    </xf>
    <xf numFmtId="0" fontId="42" fillId="0" borderId="0" xfId="0" applyFont="1" applyAlignment="1">
      <alignment/>
    </xf>
    <xf numFmtId="0" fontId="40" fillId="0" borderId="0" xfId="0" applyFont="1" applyBorder="1" applyAlignment="1">
      <alignment horizontal="center"/>
    </xf>
    <xf numFmtId="2" fontId="40" fillId="0" borderId="17" xfId="0" applyNumberFormat="1" applyFont="1" applyBorder="1" applyAlignment="1">
      <alignment/>
    </xf>
    <xf numFmtId="2" fontId="40" fillId="0" borderId="18" xfId="0" applyNumberFormat="1" applyFont="1" applyBorder="1" applyAlignment="1">
      <alignment/>
    </xf>
    <xf numFmtId="2" fontId="40" fillId="0" borderId="19" xfId="0" applyNumberFormat="1" applyFont="1" applyBorder="1" applyAlignment="1">
      <alignment/>
    </xf>
    <xf numFmtId="0" fontId="0" fillId="0" borderId="19" xfId="0" applyBorder="1" applyAlignment="1">
      <alignment horizontal="center"/>
    </xf>
    <xf numFmtId="0" fontId="0" fillId="0" borderId="18" xfId="0" applyBorder="1" applyAlignment="1">
      <alignment horizontal="center"/>
    </xf>
    <xf numFmtId="0" fontId="40" fillId="0" borderId="20" xfId="0" applyFont="1" applyFill="1" applyBorder="1" applyAlignment="1">
      <alignment horizontal="right"/>
    </xf>
    <xf numFmtId="0" fontId="40" fillId="0" borderId="21" xfId="0" applyFont="1" applyFill="1" applyBorder="1" applyAlignment="1">
      <alignment horizontal="right"/>
    </xf>
    <xf numFmtId="0" fontId="40" fillId="0" borderId="22" xfId="0" applyFont="1" applyFill="1" applyBorder="1" applyAlignment="1">
      <alignment horizontal="right"/>
    </xf>
    <xf numFmtId="49" fontId="2" fillId="0" borderId="0" xfId="0" applyNumberFormat="1" applyFont="1" applyAlignment="1">
      <alignment/>
    </xf>
    <xf numFmtId="49" fontId="2" fillId="34" borderId="23" xfId="0" applyNumberFormat="1" applyFont="1" applyFill="1" applyBorder="1" applyAlignment="1">
      <alignment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horizontal="left" wrapText="1"/>
    </xf>
    <xf numFmtId="0" fontId="0" fillId="0" borderId="11" xfId="0" applyNumberFormat="1" applyBorder="1" applyAlignment="1">
      <alignment horizontal="center"/>
    </xf>
    <xf numFmtId="22" fontId="0" fillId="0" borderId="0" xfId="0" applyNumberFormat="1" applyAlignment="1">
      <alignment/>
    </xf>
    <xf numFmtId="0" fontId="2" fillId="0" borderId="11" xfId="0" applyNumberFormat="1" applyFont="1" applyBorder="1" applyAlignment="1">
      <alignment horizontal="center"/>
    </xf>
    <xf numFmtId="173" fontId="0" fillId="0" borderId="0" xfId="0" applyNumberFormat="1" applyAlignment="1">
      <alignment/>
    </xf>
    <xf numFmtId="0" fontId="40" fillId="0" borderId="23" xfId="0" applyFont="1" applyBorder="1" applyAlignment="1">
      <alignment horizontal="right"/>
    </xf>
    <xf numFmtId="0" fontId="40" fillId="0" borderId="23" xfId="0" applyFont="1" applyBorder="1" applyAlignment="1">
      <alignment/>
    </xf>
    <xf numFmtId="0" fontId="0" fillId="0" borderId="24" xfId="0" applyBorder="1" applyAlignment="1">
      <alignment/>
    </xf>
    <xf numFmtId="0" fontId="0" fillId="0" borderId="0" xfId="0" applyNumberFormat="1" applyBorder="1" applyAlignment="1">
      <alignment horizontal="center"/>
    </xf>
    <xf numFmtId="0" fontId="0" fillId="0" borderId="0" xfId="0" applyBorder="1" applyAlignment="1">
      <alignment horizontal="left"/>
    </xf>
    <xf numFmtId="0" fontId="40" fillId="0" borderId="0" xfId="0" applyFont="1" applyBorder="1" applyAlignment="1">
      <alignment horizontal="left"/>
    </xf>
    <xf numFmtId="0" fontId="40" fillId="0" borderId="25" xfId="0" applyFont="1" applyBorder="1" applyAlignment="1">
      <alignment/>
    </xf>
    <xf numFmtId="0" fontId="40" fillId="0" borderId="25" xfId="0" applyFont="1" applyBorder="1" applyAlignment="1">
      <alignment horizontal="center"/>
    </xf>
    <xf numFmtId="173" fontId="0" fillId="0" borderId="10" xfId="0" applyNumberFormat="1" applyBorder="1" applyAlignment="1">
      <alignment horizontal="center"/>
    </xf>
    <xf numFmtId="173" fontId="0" fillId="0" borderId="11" xfId="0" applyNumberFormat="1" applyBorder="1" applyAlignment="1">
      <alignment horizontal="center"/>
    </xf>
    <xf numFmtId="173" fontId="0" fillId="0" borderId="23" xfId="0" applyNumberFormat="1" applyBorder="1" applyAlignment="1">
      <alignment/>
    </xf>
    <xf numFmtId="173" fontId="0" fillId="0" borderId="24" xfId="0" applyNumberFormat="1" applyBorder="1" applyAlignment="1">
      <alignment horizontal="center"/>
    </xf>
    <xf numFmtId="0" fontId="40" fillId="0" borderId="26" xfId="0" applyFont="1" applyBorder="1" applyAlignment="1">
      <alignment/>
    </xf>
    <xf numFmtId="173" fontId="0" fillId="0" borderId="12" xfId="0" applyNumberFormat="1" applyBorder="1" applyAlignment="1">
      <alignment/>
    </xf>
    <xf numFmtId="173" fontId="0" fillId="0" borderId="26" xfId="0" applyNumberFormat="1" applyBorder="1" applyAlignment="1">
      <alignment/>
    </xf>
    <xf numFmtId="0" fontId="40" fillId="0" borderId="27" xfId="0" applyFont="1" applyFill="1" applyBorder="1" applyAlignment="1">
      <alignment horizontal="right"/>
    </xf>
    <xf numFmtId="0" fontId="40" fillId="0" borderId="27" xfId="0" applyFont="1" applyBorder="1" applyAlignment="1">
      <alignment/>
    </xf>
    <xf numFmtId="0" fontId="40" fillId="0" borderId="28" xfId="0" applyFont="1" applyBorder="1" applyAlignment="1">
      <alignment/>
    </xf>
    <xf numFmtId="0" fontId="40" fillId="0" borderId="29"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3943350</xdr:colOff>
      <xdr:row>8</xdr:row>
      <xdr:rowOff>28575</xdr:rowOff>
    </xdr:from>
    <xdr:to>
      <xdr:col>4</xdr:col>
      <xdr:colOff>571500</xdr:colOff>
      <xdr:row>8</xdr:row>
      <xdr:rowOff>171450</xdr:rowOff>
    </xdr:to>
    <xdr:sp>
      <xdr:nvSpPr>
        <xdr:cNvPr id="1" name="Rectangle 4"/>
        <xdr:cNvSpPr>
          <a:spLocks/>
        </xdr:cNvSpPr>
      </xdr:nvSpPr>
      <xdr:spPr>
        <a:xfrm>
          <a:off x="3943350" y="2171700"/>
          <a:ext cx="3352800" cy="14287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13</xdr:col>
      <xdr:colOff>495300</xdr:colOff>
      <xdr:row>21</xdr:row>
      <xdr:rowOff>47625</xdr:rowOff>
    </xdr:to>
    <xdr:grpSp>
      <xdr:nvGrpSpPr>
        <xdr:cNvPr id="1" name="Group 1"/>
        <xdr:cNvGrpSpPr>
          <a:grpSpLocks/>
        </xdr:cNvGrpSpPr>
      </xdr:nvGrpSpPr>
      <xdr:grpSpPr>
        <a:xfrm>
          <a:off x="0" y="571500"/>
          <a:ext cx="9267825" cy="3476625"/>
          <a:chOff x="0" y="2095500"/>
          <a:chExt cx="8420100" cy="3476625"/>
        </a:xfrm>
        <a:solidFill>
          <a:srgbClr val="FFFFFF"/>
        </a:solidFill>
      </xdr:grpSpPr>
      <xdr:pic>
        <xdr:nvPicPr>
          <xdr:cNvPr id="2" name="Picture 1"/>
          <xdr:cNvPicPr preferRelativeResize="1">
            <a:picLocks noChangeAspect="1"/>
          </xdr:cNvPicPr>
        </xdr:nvPicPr>
        <xdr:blipFill>
          <a:blip r:embed="rId1"/>
          <a:stretch>
            <a:fillRect/>
          </a:stretch>
        </xdr:blipFill>
        <xdr:spPr>
          <a:xfrm>
            <a:off x="0" y="2095500"/>
            <a:ext cx="8420100" cy="3476625"/>
          </a:xfrm>
          <a:prstGeom prst="rect">
            <a:avLst/>
          </a:prstGeom>
          <a:noFill/>
          <a:ln w="9525" cmpd="sng">
            <a:noFill/>
          </a:ln>
        </xdr:spPr>
      </xdr:pic>
      <xdr:sp>
        <xdr:nvSpPr>
          <xdr:cNvPr id="3" name="Rectangle 3"/>
          <xdr:cNvSpPr>
            <a:spLocks/>
          </xdr:cNvSpPr>
        </xdr:nvSpPr>
        <xdr:spPr>
          <a:xfrm>
            <a:off x="6075102" y="3543514"/>
            <a:ext cx="536781" cy="285952"/>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 name="Rectangle 4"/>
          <xdr:cNvSpPr>
            <a:spLocks/>
          </xdr:cNvSpPr>
        </xdr:nvSpPr>
        <xdr:spPr>
          <a:xfrm>
            <a:off x="6075102" y="4609969"/>
            <a:ext cx="536781" cy="285952"/>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47</xdr:row>
      <xdr:rowOff>47625</xdr:rowOff>
    </xdr:from>
    <xdr:to>
      <xdr:col>5</xdr:col>
      <xdr:colOff>571500</xdr:colOff>
      <xdr:row>66</xdr:row>
      <xdr:rowOff>19050</xdr:rowOff>
    </xdr:to>
    <xdr:pic>
      <xdr:nvPicPr>
        <xdr:cNvPr id="1" name="Picture 2"/>
        <xdr:cNvPicPr preferRelativeResize="1">
          <a:picLocks noChangeAspect="1"/>
        </xdr:cNvPicPr>
      </xdr:nvPicPr>
      <xdr:blipFill>
        <a:blip r:embed="rId1"/>
        <a:stretch>
          <a:fillRect/>
        </a:stretch>
      </xdr:blipFill>
      <xdr:spPr>
        <a:xfrm>
          <a:off x="0" y="9029700"/>
          <a:ext cx="6029325" cy="3590925"/>
        </a:xfrm>
        <a:prstGeom prst="rect">
          <a:avLst/>
        </a:prstGeom>
        <a:noFill/>
        <a:ln w="9525" cmpd="sng">
          <a:noFill/>
        </a:ln>
      </xdr:spPr>
    </xdr:pic>
    <xdr:clientData/>
  </xdr:twoCellAnchor>
  <xdr:twoCellAnchor>
    <xdr:from>
      <xdr:col>8</xdr:col>
      <xdr:colOff>400050</xdr:colOff>
      <xdr:row>50</xdr:row>
      <xdr:rowOff>28575</xdr:rowOff>
    </xdr:from>
    <xdr:to>
      <xdr:col>12</xdr:col>
      <xdr:colOff>381000</xdr:colOff>
      <xdr:row>59</xdr:row>
      <xdr:rowOff>57150</xdr:rowOff>
    </xdr:to>
    <xdr:grpSp>
      <xdr:nvGrpSpPr>
        <xdr:cNvPr id="2" name="Group 9"/>
        <xdr:cNvGrpSpPr>
          <a:grpSpLocks/>
        </xdr:cNvGrpSpPr>
      </xdr:nvGrpSpPr>
      <xdr:grpSpPr>
        <a:xfrm>
          <a:off x="8582025" y="9582150"/>
          <a:ext cx="3724275" cy="1743075"/>
          <a:chOff x="1524000" y="577334"/>
          <a:chExt cx="2421199" cy="1740932"/>
        </a:xfrm>
        <a:solidFill>
          <a:srgbClr val="FFFFFF"/>
        </a:solidFill>
      </xdr:grpSpPr>
      <xdr:grpSp>
        <xdr:nvGrpSpPr>
          <xdr:cNvPr id="3" name="Group 10"/>
          <xdr:cNvGrpSpPr>
            <a:grpSpLocks/>
          </xdr:cNvGrpSpPr>
        </xdr:nvGrpSpPr>
        <xdr:grpSpPr>
          <a:xfrm>
            <a:off x="1524000" y="757956"/>
            <a:ext cx="457607" cy="1388829"/>
            <a:chOff x="1524000" y="758087"/>
            <a:chExt cx="457549" cy="1388940"/>
          </a:xfrm>
          <a:solidFill>
            <a:srgbClr val="FFFFFF"/>
          </a:solidFill>
        </xdr:grpSpPr>
        <xdr:sp>
          <xdr:nvSpPr>
            <xdr:cNvPr id="4" name="Straight Connector 14"/>
            <xdr:cNvSpPr>
              <a:spLocks/>
            </xdr:cNvSpPr>
          </xdr:nvSpPr>
          <xdr:spPr>
            <a:xfrm>
              <a:off x="1752775" y="758087"/>
              <a:ext cx="0" cy="137956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5" name="Group 15"/>
            <xdr:cNvGrpSpPr>
              <a:grpSpLocks/>
            </xdr:cNvGrpSpPr>
          </xdr:nvGrpSpPr>
          <xdr:grpSpPr>
            <a:xfrm>
              <a:off x="1524000" y="1214701"/>
              <a:ext cx="457549" cy="456614"/>
              <a:chOff x="1524000" y="1214725"/>
              <a:chExt cx="457549" cy="456638"/>
            </a:xfrm>
            <a:solidFill>
              <a:srgbClr val="FFFFFF"/>
            </a:solidFill>
          </xdr:grpSpPr>
          <xdr:sp>
            <xdr:nvSpPr>
              <xdr:cNvPr id="6" name="Oval 18"/>
              <xdr:cNvSpPr>
                <a:spLocks/>
              </xdr:cNvSpPr>
            </xdr:nvSpPr>
            <xdr:spPr>
              <a:xfrm>
                <a:off x="1524000" y="1214725"/>
                <a:ext cx="457549" cy="456638"/>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7" name="TextBox 4"/>
              <xdr:cNvSpPr txBox="1">
                <a:spLocks noChangeArrowheads="1"/>
              </xdr:cNvSpPr>
            </xdr:nvSpPr>
            <xdr:spPr>
              <a:xfrm>
                <a:off x="1562091" y="1252740"/>
                <a:ext cx="381253" cy="409033"/>
              </a:xfrm>
              <a:prstGeom prst="rect">
                <a:avLst/>
              </a:prstGeom>
              <a:noFill/>
              <a:ln w="9525" cmpd="sng">
                <a:noFill/>
              </a:ln>
            </xdr:spPr>
            <xdr:txBody>
              <a:bodyPr vertOverflow="clip" wrap="square"/>
              <a:p>
                <a:pPr algn="l">
                  <a:defRPr/>
                </a:pPr>
                <a:r>
                  <a:rPr lang="en-US" cap="none" sz="2000" b="1" i="0" u="none" baseline="0">
                    <a:solidFill>
                      <a:srgbClr val="FFFFFF"/>
                    </a:solidFill>
                    <a:latin typeface="Calibri"/>
                    <a:ea typeface="Calibri"/>
                    <a:cs typeface="Calibri"/>
                  </a:rPr>
                  <a:t>M</a:t>
                </a:r>
              </a:p>
            </xdr:txBody>
          </xdr:sp>
        </xdr:grpSp>
        <xdr:sp>
          <xdr:nvSpPr>
            <xdr:cNvPr id="8" name="Straight Connector 16"/>
            <xdr:cNvSpPr>
              <a:spLocks/>
            </xdr:cNvSpPr>
          </xdr:nvSpPr>
          <xdr:spPr>
            <a:xfrm>
              <a:off x="1562091" y="758087"/>
              <a:ext cx="38125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Straight Connector 17"/>
            <xdr:cNvSpPr>
              <a:spLocks/>
            </xdr:cNvSpPr>
          </xdr:nvSpPr>
          <xdr:spPr>
            <a:xfrm>
              <a:off x="1562091" y="2147027"/>
              <a:ext cx="38125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sp>
        <xdr:nvSpPr>
          <xdr:cNvPr id="10" name="TextBox 12"/>
          <xdr:cNvSpPr txBox="1">
            <a:spLocks noChangeArrowheads="1"/>
          </xdr:cNvSpPr>
        </xdr:nvSpPr>
        <xdr:spPr>
          <a:xfrm>
            <a:off x="1981607" y="577334"/>
            <a:ext cx="1963592"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Upper 90% (U90%)</a:t>
            </a:r>
          </a:p>
        </xdr:txBody>
      </xdr:sp>
      <xdr:sp>
        <xdr:nvSpPr>
          <xdr:cNvPr id="11" name="TextBox 13"/>
          <xdr:cNvSpPr txBox="1">
            <a:spLocks noChangeArrowheads="1"/>
          </xdr:cNvSpPr>
        </xdr:nvSpPr>
        <xdr:spPr>
          <a:xfrm>
            <a:off x="1981607" y="1947447"/>
            <a:ext cx="1953908"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Lower 90% (L90%)</a:t>
            </a:r>
          </a:p>
        </xdr:txBody>
      </xdr:sp>
      <xdr:sp>
        <xdr:nvSpPr>
          <xdr:cNvPr id="12" name="TextBox 14"/>
          <xdr:cNvSpPr txBox="1">
            <a:spLocks noChangeArrowheads="1"/>
          </xdr:cNvSpPr>
        </xdr:nvSpPr>
        <xdr:spPr>
          <a:xfrm>
            <a:off x="2114773" y="1262391"/>
            <a:ext cx="1754159"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Mean or Median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itl.nist.gov/div898/handbook/eda/section3/eda3672.htm"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G34"/>
  <sheetViews>
    <sheetView zoomScalePageLayoutView="0" workbookViewId="0" topLeftCell="A1">
      <selection activeCell="A1" sqref="A1:G1"/>
    </sheetView>
  </sheetViews>
  <sheetFormatPr defaultColWidth="9.140625" defaultRowHeight="15"/>
  <cols>
    <col min="1" max="1" width="73.421875" style="0" customWidth="1"/>
    <col min="5" max="5" width="28.421875" style="0" bestFit="1" customWidth="1"/>
  </cols>
  <sheetData>
    <row r="1" spans="1:7" ht="62.25" customHeight="1">
      <c r="A1" s="45" t="s">
        <v>50</v>
      </c>
      <c r="B1" s="45"/>
      <c r="C1" s="45"/>
      <c r="D1" s="45"/>
      <c r="E1" s="45"/>
      <c r="F1" s="45"/>
      <c r="G1" s="45"/>
    </row>
    <row r="2" ht="15.75" thickBot="1"/>
    <row r="3" ht="15">
      <c r="E3" s="42" t="s">
        <v>23</v>
      </c>
    </row>
    <row r="4" spans="1:5" ht="15">
      <c r="A4" s="30" t="s">
        <v>30</v>
      </c>
      <c r="E4" s="43" t="s">
        <v>24</v>
      </c>
    </row>
    <row r="5" spans="1:5" ht="15">
      <c r="A5" t="s">
        <v>32</v>
      </c>
      <c r="E5" s="43" t="s">
        <v>25</v>
      </c>
    </row>
    <row r="6" ht="15.75" thickBot="1">
      <c r="E6" s="44" t="s">
        <v>26</v>
      </c>
    </row>
    <row r="7" ht="15">
      <c r="A7" s="4" t="s">
        <v>31</v>
      </c>
    </row>
    <row r="8" ht="15">
      <c r="A8" t="s">
        <v>43</v>
      </c>
    </row>
    <row r="9" ht="15">
      <c r="A9" s="5" t="s">
        <v>47</v>
      </c>
    </row>
    <row r="10" ht="15">
      <c r="A10" t="s">
        <v>46</v>
      </c>
    </row>
    <row r="11" ht="15">
      <c r="A11" t="s">
        <v>45</v>
      </c>
    </row>
    <row r="12" ht="15">
      <c r="A12" t="s">
        <v>44</v>
      </c>
    </row>
    <row r="14" ht="15">
      <c r="A14" s="4" t="s">
        <v>34</v>
      </c>
    </row>
    <row r="15" ht="15">
      <c r="A15" t="s">
        <v>33</v>
      </c>
    </row>
    <row r="16" ht="15">
      <c r="A16" t="s">
        <v>48</v>
      </c>
    </row>
    <row r="17" ht="15">
      <c r="A17" t="s">
        <v>49</v>
      </c>
    </row>
    <row r="34" ht="15">
      <c r="A34" s="5"/>
    </row>
  </sheetData>
  <sheetProtection/>
  <mergeCells count="1">
    <mergeCell ref="A1:G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74"/>
  <sheetViews>
    <sheetView zoomScalePageLayoutView="0" workbookViewId="0" topLeftCell="A1">
      <selection activeCell="C32" sqref="C32"/>
    </sheetView>
  </sheetViews>
  <sheetFormatPr defaultColWidth="9.140625" defaultRowHeight="15"/>
  <cols>
    <col min="1" max="1" width="21.8515625" style="0" customWidth="1"/>
  </cols>
  <sheetData>
    <row r="1" ht="15">
      <c r="A1" s="30" t="s">
        <v>37</v>
      </c>
    </row>
    <row r="2" ht="15">
      <c r="A2" t="s">
        <v>36</v>
      </c>
    </row>
    <row r="3" ht="15">
      <c r="A3" t="s">
        <v>35</v>
      </c>
    </row>
    <row r="23" ht="15">
      <c r="A23" s="4" t="s">
        <v>38</v>
      </c>
    </row>
    <row r="24" ht="15">
      <c r="A24" t="s">
        <v>39</v>
      </c>
    </row>
    <row r="25" ht="15">
      <c r="A25" t="s">
        <v>40</v>
      </c>
    </row>
    <row r="26" ht="15">
      <c r="A26" t="s">
        <v>41</v>
      </c>
    </row>
    <row r="28" ht="51.75">
      <c r="A28" s="41" t="s">
        <v>42</v>
      </c>
    </row>
    <row r="29" ht="15">
      <c r="A29" s="40">
        <v>15000</v>
      </c>
    </row>
    <row r="30" ht="15">
      <c r="A30" s="40">
        <v>15100</v>
      </c>
    </row>
    <row r="31" ht="15">
      <c r="A31" s="40">
        <v>16000</v>
      </c>
    </row>
    <row r="32" ht="15">
      <c r="A32" s="40">
        <v>50700</v>
      </c>
    </row>
    <row r="33" ht="15">
      <c r="A33" s="40">
        <v>71000</v>
      </c>
    </row>
    <row r="34" ht="15">
      <c r="A34" s="40">
        <v>117900</v>
      </c>
    </row>
    <row r="35" ht="15">
      <c r="A35" s="40">
        <v>241300</v>
      </c>
    </row>
    <row r="36" ht="15">
      <c r="A36" s="40">
        <v>272400</v>
      </c>
    </row>
    <row r="37" ht="15">
      <c r="A37" s="40">
        <v>291900</v>
      </c>
    </row>
    <row r="38" ht="15">
      <c r="A38" s="40">
        <v>440200</v>
      </c>
    </row>
    <row r="39" ht="15">
      <c r="A39" s="40">
        <v>515500</v>
      </c>
    </row>
    <row r="40" ht="15">
      <c r="A40" s="40">
        <v>609000</v>
      </c>
    </row>
    <row r="41" ht="15">
      <c r="A41" s="40">
        <v>650300</v>
      </c>
    </row>
    <row r="42" ht="15">
      <c r="A42" s="40">
        <v>703900</v>
      </c>
    </row>
    <row r="43" ht="15">
      <c r="A43" s="40">
        <v>721000</v>
      </c>
    </row>
    <row r="44" ht="15">
      <c r="A44" s="40">
        <v>742500</v>
      </c>
    </row>
    <row r="45" ht="15">
      <c r="A45" s="40">
        <v>788800</v>
      </c>
    </row>
    <row r="46" ht="15">
      <c r="A46" s="40">
        <v>798300</v>
      </c>
    </row>
    <row r="47" ht="15">
      <c r="A47" s="40">
        <v>813500</v>
      </c>
    </row>
    <row r="48" ht="15">
      <c r="A48" s="40">
        <v>829700</v>
      </c>
    </row>
    <row r="49" ht="15">
      <c r="A49" s="40">
        <v>873000</v>
      </c>
    </row>
    <row r="50" ht="15">
      <c r="A50" s="40">
        <v>889100</v>
      </c>
    </row>
    <row r="51" ht="15">
      <c r="A51" s="40">
        <v>897800</v>
      </c>
    </row>
    <row r="52" ht="15">
      <c r="A52" s="40">
        <v>956000</v>
      </c>
    </row>
    <row r="53" ht="15">
      <c r="A53" s="40">
        <v>1179900</v>
      </c>
    </row>
    <row r="54" ht="15">
      <c r="A54" s="40">
        <v>1182400</v>
      </c>
    </row>
    <row r="55" ht="15">
      <c r="A55" s="40">
        <v>1271100</v>
      </c>
    </row>
    <row r="56" ht="15">
      <c r="A56" s="40">
        <v>1301700</v>
      </c>
    </row>
    <row r="57" ht="15">
      <c r="A57" s="40">
        <v>1515800</v>
      </c>
    </row>
    <row r="58" ht="15">
      <c r="A58" s="40">
        <v>1567800</v>
      </c>
    </row>
    <row r="59" ht="15">
      <c r="A59" s="40">
        <v>1650200</v>
      </c>
    </row>
    <row r="60" ht="15">
      <c r="A60" s="40">
        <v>1676700</v>
      </c>
    </row>
    <row r="61" ht="15">
      <c r="A61" s="40">
        <v>1769900</v>
      </c>
    </row>
    <row r="62" ht="15">
      <c r="A62" s="40">
        <v>1813900</v>
      </c>
    </row>
    <row r="63" ht="15">
      <c r="A63" s="40">
        <v>2050000</v>
      </c>
    </row>
    <row r="64" ht="15">
      <c r="A64" s="40">
        <v>2063500</v>
      </c>
    </row>
    <row r="65" ht="15">
      <c r="A65" s="40">
        <v>2125600</v>
      </c>
    </row>
    <row r="66" ht="15">
      <c r="A66" s="40">
        <v>2187000</v>
      </c>
    </row>
    <row r="67" ht="15">
      <c r="A67" s="40">
        <v>2225000</v>
      </c>
    </row>
    <row r="68" ht="15">
      <c r="A68" s="40">
        <v>2231200</v>
      </c>
    </row>
    <row r="69" ht="15">
      <c r="A69" s="40">
        <v>2601400</v>
      </c>
    </row>
    <row r="70" ht="15">
      <c r="A70" s="40">
        <v>2614000</v>
      </c>
    </row>
    <row r="71" ht="15">
      <c r="A71" s="40">
        <v>2689500</v>
      </c>
    </row>
    <row r="72" ht="15">
      <c r="A72" s="40">
        <v>2843800</v>
      </c>
    </row>
    <row r="73" ht="15">
      <c r="A73" s="40">
        <v>2891900</v>
      </c>
    </row>
    <row r="74" ht="15">
      <c r="A74" s="40">
        <v>2892500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111"/>
  <sheetViews>
    <sheetView zoomScalePageLayoutView="0" workbookViewId="0" topLeftCell="A1">
      <selection activeCell="H35" sqref="H35"/>
    </sheetView>
  </sheetViews>
  <sheetFormatPr defaultColWidth="9.140625" defaultRowHeight="15"/>
  <cols>
    <col min="2" max="2" width="9.140625" style="4" customWidth="1"/>
  </cols>
  <sheetData>
    <row r="1" ht="15">
      <c r="A1" t="s">
        <v>2</v>
      </c>
    </row>
    <row r="2" ht="15">
      <c r="A2" t="s">
        <v>0</v>
      </c>
    </row>
    <row r="4" spans="1:7" ht="15">
      <c r="A4" s="2" t="s">
        <v>4</v>
      </c>
      <c r="B4" s="4">
        <v>0.9</v>
      </c>
      <c r="C4">
        <v>0.95</v>
      </c>
      <c r="D4">
        <v>0.975</v>
      </c>
      <c r="E4">
        <v>0.99</v>
      </c>
      <c r="F4">
        <v>0.995</v>
      </c>
      <c r="G4">
        <v>0.999</v>
      </c>
    </row>
    <row r="6" spans="1:7" ht="15">
      <c r="A6">
        <v>1</v>
      </c>
      <c r="B6" s="4">
        <v>3.078</v>
      </c>
      <c r="C6">
        <v>6.314</v>
      </c>
      <c r="D6">
        <v>12.706</v>
      </c>
      <c r="E6">
        <v>31.821</v>
      </c>
      <c r="F6">
        <v>63.657</v>
      </c>
      <c r="G6">
        <v>318.313</v>
      </c>
    </row>
    <row r="7" spans="1:7" ht="15">
      <c r="A7">
        <v>2</v>
      </c>
      <c r="B7" s="4">
        <v>1.886</v>
      </c>
      <c r="C7">
        <v>2.92</v>
      </c>
      <c r="D7">
        <v>4.303</v>
      </c>
      <c r="E7">
        <v>6.965</v>
      </c>
      <c r="F7">
        <v>9.925</v>
      </c>
      <c r="G7">
        <v>22.327</v>
      </c>
    </row>
    <row r="8" spans="1:7" ht="15">
      <c r="A8">
        <v>3</v>
      </c>
      <c r="B8" s="4">
        <v>1.638</v>
      </c>
      <c r="C8">
        <v>2.353</v>
      </c>
      <c r="D8">
        <v>3.182</v>
      </c>
      <c r="E8">
        <v>4.541</v>
      </c>
      <c r="F8">
        <v>5.841</v>
      </c>
      <c r="G8">
        <v>10.215</v>
      </c>
    </row>
    <row r="9" spans="1:7" ht="15">
      <c r="A9">
        <v>4</v>
      </c>
      <c r="B9" s="4">
        <v>1.533</v>
      </c>
      <c r="C9">
        <v>2.132</v>
      </c>
      <c r="D9">
        <v>2.776</v>
      </c>
      <c r="E9">
        <v>3.747</v>
      </c>
      <c r="F9">
        <v>4.604</v>
      </c>
      <c r="G9">
        <v>7.173</v>
      </c>
    </row>
    <row r="10" spans="1:7" ht="15">
      <c r="A10">
        <v>5</v>
      </c>
      <c r="B10" s="4">
        <v>1.476</v>
      </c>
      <c r="C10">
        <v>2.015</v>
      </c>
      <c r="D10">
        <v>2.571</v>
      </c>
      <c r="E10">
        <v>3.365</v>
      </c>
      <c r="F10">
        <v>4.032</v>
      </c>
      <c r="G10">
        <v>5.893</v>
      </c>
    </row>
    <row r="11" spans="1:7" ht="15">
      <c r="A11">
        <v>6</v>
      </c>
      <c r="B11" s="4">
        <v>1.44</v>
      </c>
      <c r="C11">
        <v>1.943</v>
      </c>
      <c r="D11">
        <v>2.447</v>
      </c>
      <c r="E11">
        <v>3.143</v>
      </c>
      <c r="F11">
        <v>3.707</v>
      </c>
      <c r="G11">
        <v>5.208</v>
      </c>
    </row>
    <row r="12" spans="1:7" ht="15">
      <c r="A12">
        <v>7</v>
      </c>
      <c r="B12" s="4">
        <v>1.415</v>
      </c>
      <c r="C12">
        <v>1.895</v>
      </c>
      <c r="D12">
        <v>2.365</v>
      </c>
      <c r="E12">
        <v>2.998</v>
      </c>
      <c r="F12">
        <v>3.499</v>
      </c>
      <c r="G12">
        <v>4.782</v>
      </c>
    </row>
    <row r="13" spans="1:7" ht="15">
      <c r="A13">
        <v>8</v>
      </c>
      <c r="B13" s="4">
        <v>1.397</v>
      </c>
      <c r="C13">
        <v>1.86</v>
      </c>
      <c r="D13">
        <v>2.306</v>
      </c>
      <c r="E13">
        <v>2.896</v>
      </c>
      <c r="F13">
        <v>3.355</v>
      </c>
      <c r="G13">
        <v>4.499</v>
      </c>
    </row>
    <row r="14" spans="1:7" ht="15">
      <c r="A14">
        <v>9</v>
      </c>
      <c r="B14" s="4">
        <v>1.383</v>
      </c>
      <c r="C14">
        <v>1.833</v>
      </c>
      <c r="D14">
        <v>2.262</v>
      </c>
      <c r="E14">
        <v>2.821</v>
      </c>
      <c r="F14">
        <v>3.25</v>
      </c>
      <c r="G14">
        <v>4.296</v>
      </c>
    </row>
    <row r="15" spans="1:7" ht="15">
      <c r="A15">
        <v>10</v>
      </c>
      <c r="B15" s="4">
        <v>1.372</v>
      </c>
      <c r="C15">
        <v>1.812</v>
      </c>
      <c r="D15">
        <v>2.228</v>
      </c>
      <c r="E15">
        <v>2.764</v>
      </c>
      <c r="F15">
        <v>3.169</v>
      </c>
      <c r="G15">
        <v>4.143</v>
      </c>
    </row>
    <row r="16" spans="1:7" ht="15">
      <c r="A16">
        <v>11</v>
      </c>
      <c r="B16" s="4">
        <v>1.363</v>
      </c>
      <c r="C16">
        <v>1.796</v>
      </c>
      <c r="D16">
        <v>2.201</v>
      </c>
      <c r="E16">
        <v>2.718</v>
      </c>
      <c r="F16">
        <v>3.106</v>
      </c>
      <c r="G16">
        <v>4.024</v>
      </c>
    </row>
    <row r="17" spans="1:7" ht="15">
      <c r="A17">
        <v>12</v>
      </c>
      <c r="B17" s="4">
        <v>1.356</v>
      </c>
      <c r="C17">
        <v>1.782</v>
      </c>
      <c r="D17">
        <v>2.179</v>
      </c>
      <c r="E17">
        <v>2.681</v>
      </c>
      <c r="F17">
        <v>3.055</v>
      </c>
      <c r="G17">
        <v>3.929</v>
      </c>
    </row>
    <row r="18" spans="1:7" ht="15">
      <c r="A18">
        <v>13</v>
      </c>
      <c r="B18" s="4">
        <v>1.35</v>
      </c>
      <c r="C18">
        <v>1.771</v>
      </c>
      <c r="D18">
        <v>2.16</v>
      </c>
      <c r="E18">
        <v>2.65</v>
      </c>
      <c r="F18">
        <v>3.012</v>
      </c>
      <c r="G18">
        <v>3.852</v>
      </c>
    </row>
    <row r="19" spans="1:7" ht="15">
      <c r="A19">
        <v>14</v>
      </c>
      <c r="B19" s="4">
        <v>1.345</v>
      </c>
      <c r="C19">
        <v>1.761</v>
      </c>
      <c r="D19">
        <v>2.145</v>
      </c>
      <c r="E19">
        <v>2.624</v>
      </c>
      <c r="F19">
        <v>2.977</v>
      </c>
      <c r="G19">
        <v>3.787</v>
      </c>
    </row>
    <row r="20" spans="1:7" ht="15">
      <c r="A20">
        <v>15</v>
      </c>
      <c r="B20" s="4">
        <v>1.341</v>
      </c>
      <c r="C20">
        <v>1.753</v>
      </c>
      <c r="D20">
        <v>2.131</v>
      </c>
      <c r="E20">
        <v>2.602</v>
      </c>
      <c r="F20">
        <v>2.947</v>
      </c>
      <c r="G20">
        <v>3.733</v>
      </c>
    </row>
    <row r="21" spans="1:7" ht="15">
      <c r="A21">
        <v>16</v>
      </c>
      <c r="B21" s="4">
        <v>1.337</v>
      </c>
      <c r="C21">
        <v>1.746</v>
      </c>
      <c r="D21">
        <v>2.12</v>
      </c>
      <c r="E21">
        <v>2.583</v>
      </c>
      <c r="F21">
        <v>2.921</v>
      </c>
      <c r="G21">
        <v>3.686</v>
      </c>
    </row>
    <row r="22" spans="1:7" ht="15">
      <c r="A22">
        <v>17</v>
      </c>
      <c r="B22" s="4">
        <v>1.333</v>
      </c>
      <c r="C22">
        <v>1.74</v>
      </c>
      <c r="D22">
        <v>2.11</v>
      </c>
      <c r="E22">
        <v>2.567</v>
      </c>
      <c r="F22">
        <v>2.898</v>
      </c>
      <c r="G22">
        <v>3.646</v>
      </c>
    </row>
    <row r="23" spans="1:7" ht="15">
      <c r="A23">
        <v>18</v>
      </c>
      <c r="B23" s="4">
        <v>1.33</v>
      </c>
      <c r="C23">
        <v>1.734</v>
      </c>
      <c r="D23">
        <v>2.101</v>
      </c>
      <c r="E23">
        <v>2.552</v>
      </c>
      <c r="F23">
        <v>2.878</v>
      </c>
      <c r="G23">
        <v>3.61</v>
      </c>
    </row>
    <row r="24" spans="1:7" ht="15">
      <c r="A24">
        <v>19</v>
      </c>
      <c r="B24" s="4">
        <v>1.328</v>
      </c>
      <c r="C24">
        <v>1.729</v>
      </c>
      <c r="D24">
        <v>2.093</v>
      </c>
      <c r="E24">
        <v>2.539</v>
      </c>
      <c r="F24">
        <v>2.861</v>
      </c>
      <c r="G24">
        <v>3.579</v>
      </c>
    </row>
    <row r="25" spans="1:7" ht="15">
      <c r="A25">
        <v>20</v>
      </c>
      <c r="B25" s="4">
        <v>1.325</v>
      </c>
      <c r="C25">
        <v>1.725</v>
      </c>
      <c r="D25">
        <v>2.086</v>
      </c>
      <c r="E25">
        <v>2.528</v>
      </c>
      <c r="F25">
        <v>2.845</v>
      </c>
      <c r="G25">
        <v>3.552</v>
      </c>
    </row>
    <row r="26" spans="1:7" ht="15">
      <c r="A26">
        <v>21</v>
      </c>
      <c r="B26" s="4">
        <v>1.323</v>
      </c>
      <c r="C26">
        <v>1.721</v>
      </c>
      <c r="D26">
        <v>2.08</v>
      </c>
      <c r="E26">
        <v>2.518</v>
      </c>
      <c r="F26">
        <v>2.831</v>
      </c>
      <c r="G26">
        <v>3.527</v>
      </c>
    </row>
    <row r="27" spans="1:7" ht="15">
      <c r="A27">
        <v>22</v>
      </c>
      <c r="B27" s="4">
        <v>1.321</v>
      </c>
      <c r="C27">
        <v>1.717</v>
      </c>
      <c r="D27">
        <v>2.074</v>
      </c>
      <c r="E27">
        <v>2.508</v>
      </c>
      <c r="F27">
        <v>2.819</v>
      </c>
      <c r="G27">
        <v>3.505</v>
      </c>
    </row>
    <row r="28" spans="1:7" ht="15">
      <c r="A28">
        <v>23</v>
      </c>
      <c r="B28" s="4">
        <v>1.319</v>
      </c>
      <c r="C28">
        <v>1.714</v>
      </c>
      <c r="D28">
        <v>2.069</v>
      </c>
      <c r="E28">
        <v>2.5</v>
      </c>
      <c r="F28">
        <v>2.807</v>
      </c>
      <c r="G28">
        <v>3.485</v>
      </c>
    </row>
    <row r="29" spans="1:7" ht="15">
      <c r="A29">
        <v>24</v>
      </c>
      <c r="B29" s="4">
        <v>1.318</v>
      </c>
      <c r="C29">
        <v>1.711</v>
      </c>
      <c r="D29">
        <v>2.064</v>
      </c>
      <c r="E29">
        <v>2.492</v>
      </c>
      <c r="F29">
        <v>2.797</v>
      </c>
      <c r="G29">
        <v>3.467</v>
      </c>
    </row>
    <row r="30" spans="1:7" ht="15">
      <c r="A30">
        <v>25</v>
      </c>
      <c r="B30" s="4">
        <v>1.316</v>
      </c>
      <c r="C30">
        <v>1.708</v>
      </c>
      <c r="D30">
        <v>2.06</v>
      </c>
      <c r="E30">
        <v>2.485</v>
      </c>
      <c r="F30">
        <v>2.787</v>
      </c>
      <c r="G30">
        <v>3.45</v>
      </c>
    </row>
    <row r="31" spans="1:7" ht="15">
      <c r="A31">
        <v>26</v>
      </c>
      <c r="B31" s="4">
        <v>1.315</v>
      </c>
      <c r="C31">
        <v>1.706</v>
      </c>
      <c r="D31">
        <v>2.056</v>
      </c>
      <c r="E31">
        <v>2.479</v>
      </c>
      <c r="F31">
        <v>2.779</v>
      </c>
      <c r="G31">
        <v>3.435</v>
      </c>
    </row>
    <row r="32" spans="1:7" ht="15">
      <c r="A32">
        <v>27</v>
      </c>
      <c r="B32" s="4">
        <v>1.314</v>
      </c>
      <c r="C32">
        <v>1.703</v>
      </c>
      <c r="D32">
        <v>2.052</v>
      </c>
      <c r="E32">
        <v>2.473</v>
      </c>
      <c r="F32">
        <v>2.771</v>
      </c>
      <c r="G32">
        <v>3.421</v>
      </c>
    </row>
    <row r="33" spans="1:7" ht="15">
      <c r="A33">
        <v>28</v>
      </c>
      <c r="B33" s="4">
        <v>1.313</v>
      </c>
      <c r="C33">
        <v>1.701</v>
      </c>
      <c r="D33">
        <v>2.048</v>
      </c>
      <c r="E33">
        <v>2.467</v>
      </c>
      <c r="F33">
        <v>2.763</v>
      </c>
      <c r="G33">
        <v>3.408</v>
      </c>
    </row>
    <row r="34" spans="1:7" ht="15">
      <c r="A34">
        <v>29</v>
      </c>
      <c r="B34" s="4">
        <v>1.311</v>
      </c>
      <c r="C34">
        <v>1.699</v>
      </c>
      <c r="D34">
        <v>2.045</v>
      </c>
      <c r="E34">
        <v>2.462</v>
      </c>
      <c r="F34">
        <v>2.756</v>
      </c>
      <c r="G34">
        <v>3.396</v>
      </c>
    </row>
    <row r="35" spans="1:7" ht="15">
      <c r="A35">
        <v>30</v>
      </c>
      <c r="B35" s="4">
        <v>1.31</v>
      </c>
      <c r="C35">
        <v>1.697</v>
      </c>
      <c r="D35">
        <v>2.042</v>
      </c>
      <c r="E35">
        <v>2.457</v>
      </c>
      <c r="F35">
        <v>2.75</v>
      </c>
      <c r="G35">
        <v>3.385</v>
      </c>
    </row>
    <row r="36" spans="1:7" ht="15">
      <c r="A36">
        <v>31</v>
      </c>
      <c r="B36" s="4">
        <v>1.309</v>
      </c>
      <c r="C36">
        <v>1.696</v>
      </c>
      <c r="D36">
        <v>2.04</v>
      </c>
      <c r="E36">
        <v>2.453</v>
      </c>
      <c r="F36">
        <v>2.744</v>
      </c>
      <c r="G36">
        <v>3.375</v>
      </c>
    </row>
    <row r="37" spans="1:7" ht="15">
      <c r="A37">
        <v>32</v>
      </c>
      <c r="B37" s="4">
        <v>1.309</v>
      </c>
      <c r="C37">
        <v>1.694</v>
      </c>
      <c r="D37">
        <v>2.037</v>
      </c>
      <c r="E37">
        <v>2.449</v>
      </c>
      <c r="F37">
        <v>2.738</v>
      </c>
      <c r="G37">
        <v>3.365</v>
      </c>
    </row>
    <row r="38" spans="1:7" ht="15">
      <c r="A38">
        <v>33</v>
      </c>
      <c r="B38" s="4">
        <v>1.308</v>
      </c>
      <c r="C38">
        <v>1.692</v>
      </c>
      <c r="D38">
        <v>2.035</v>
      </c>
      <c r="E38">
        <v>2.445</v>
      </c>
      <c r="F38">
        <v>2.733</v>
      </c>
      <c r="G38">
        <v>3.356</v>
      </c>
    </row>
    <row r="39" spans="1:7" ht="15">
      <c r="A39">
        <v>34</v>
      </c>
      <c r="B39" s="4">
        <v>1.307</v>
      </c>
      <c r="C39">
        <v>1.691</v>
      </c>
      <c r="D39">
        <v>2.032</v>
      </c>
      <c r="E39">
        <v>2.441</v>
      </c>
      <c r="F39">
        <v>2.728</v>
      </c>
      <c r="G39">
        <v>3.348</v>
      </c>
    </row>
    <row r="40" spans="1:7" ht="15">
      <c r="A40">
        <v>35</v>
      </c>
      <c r="B40" s="4">
        <v>1.306</v>
      </c>
      <c r="C40">
        <v>1.69</v>
      </c>
      <c r="D40">
        <v>2.03</v>
      </c>
      <c r="E40">
        <v>2.438</v>
      </c>
      <c r="F40">
        <v>2.724</v>
      </c>
      <c r="G40">
        <v>3.34</v>
      </c>
    </row>
    <row r="41" spans="1:7" ht="15">
      <c r="A41">
        <v>36</v>
      </c>
      <c r="B41" s="4">
        <v>1.306</v>
      </c>
      <c r="C41">
        <v>1.688</v>
      </c>
      <c r="D41">
        <v>2.028</v>
      </c>
      <c r="E41">
        <v>2.434</v>
      </c>
      <c r="F41">
        <v>2.719</v>
      </c>
      <c r="G41">
        <v>3.333</v>
      </c>
    </row>
    <row r="42" spans="1:7" ht="15">
      <c r="A42">
        <v>37</v>
      </c>
      <c r="B42" s="4">
        <v>1.305</v>
      </c>
      <c r="C42">
        <v>1.687</v>
      </c>
      <c r="D42">
        <v>2.026</v>
      </c>
      <c r="E42">
        <v>2.431</v>
      </c>
      <c r="F42">
        <v>2.715</v>
      </c>
      <c r="G42">
        <v>3.326</v>
      </c>
    </row>
    <row r="43" spans="1:7" ht="15">
      <c r="A43">
        <v>38</v>
      </c>
      <c r="B43" s="4">
        <v>1.304</v>
      </c>
      <c r="C43">
        <v>1.686</v>
      </c>
      <c r="D43">
        <v>2.024</v>
      </c>
      <c r="E43">
        <v>2.429</v>
      </c>
      <c r="F43">
        <v>2.712</v>
      </c>
      <c r="G43">
        <v>3.319</v>
      </c>
    </row>
    <row r="44" spans="1:7" ht="15">
      <c r="A44">
        <v>39</v>
      </c>
      <c r="B44" s="4">
        <v>1.304</v>
      </c>
      <c r="C44">
        <v>1.685</v>
      </c>
      <c r="D44">
        <v>2.023</v>
      </c>
      <c r="E44">
        <v>2.426</v>
      </c>
      <c r="F44">
        <v>2.708</v>
      </c>
      <c r="G44">
        <v>3.313</v>
      </c>
    </row>
    <row r="45" spans="1:7" ht="15">
      <c r="A45">
        <v>40</v>
      </c>
      <c r="B45" s="4">
        <v>1.303</v>
      </c>
      <c r="C45">
        <v>1.684</v>
      </c>
      <c r="D45">
        <v>2.021</v>
      </c>
      <c r="E45">
        <v>2.423</v>
      </c>
      <c r="F45">
        <v>2.704</v>
      </c>
      <c r="G45">
        <v>3.307</v>
      </c>
    </row>
    <row r="46" spans="1:7" ht="15">
      <c r="A46">
        <v>41</v>
      </c>
      <c r="B46" s="4">
        <v>1.303</v>
      </c>
      <c r="C46">
        <v>1.683</v>
      </c>
      <c r="D46">
        <v>2.02</v>
      </c>
      <c r="E46">
        <v>2.421</v>
      </c>
      <c r="F46">
        <v>2.701</v>
      </c>
      <c r="G46">
        <v>3.301</v>
      </c>
    </row>
    <row r="47" spans="1:7" ht="15">
      <c r="A47">
        <v>42</v>
      </c>
      <c r="B47" s="4">
        <v>1.302</v>
      </c>
      <c r="C47">
        <v>1.682</v>
      </c>
      <c r="D47">
        <v>2.018</v>
      </c>
      <c r="E47">
        <v>2.418</v>
      </c>
      <c r="F47">
        <v>2.698</v>
      </c>
      <c r="G47">
        <v>3.296</v>
      </c>
    </row>
    <row r="48" spans="1:7" ht="15">
      <c r="A48">
        <v>43</v>
      </c>
      <c r="B48" s="4">
        <v>1.302</v>
      </c>
      <c r="C48">
        <v>1.681</v>
      </c>
      <c r="D48">
        <v>2.017</v>
      </c>
      <c r="E48">
        <v>2.416</v>
      </c>
      <c r="F48">
        <v>2.695</v>
      </c>
      <c r="G48">
        <v>3.291</v>
      </c>
    </row>
    <row r="49" spans="1:7" ht="15">
      <c r="A49">
        <v>44</v>
      </c>
      <c r="B49" s="4">
        <v>1.301</v>
      </c>
      <c r="C49">
        <v>1.68</v>
      </c>
      <c r="D49">
        <v>2.015</v>
      </c>
      <c r="E49">
        <v>2.414</v>
      </c>
      <c r="F49">
        <v>2.692</v>
      </c>
      <c r="G49">
        <v>3.286</v>
      </c>
    </row>
    <row r="50" spans="1:7" ht="15">
      <c r="A50">
        <v>45</v>
      </c>
      <c r="B50" s="4">
        <v>1.301</v>
      </c>
      <c r="C50">
        <v>1.679</v>
      </c>
      <c r="D50">
        <v>2.014</v>
      </c>
      <c r="E50">
        <v>2.412</v>
      </c>
      <c r="F50">
        <v>2.69</v>
      </c>
      <c r="G50">
        <v>3.281</v>
      </c>
    </row>
    <row r="51" spans="1:7" ht="15">
      <c r="A51">
        <v>46</v>
      </c>
      <c r="B51" s="4">
        <v>1.3</v>
      </c>
      <c r="C51">
        <v>1.679</v>
      </c>
      <c r="D51">
        <v>2.013</v>
      </c>
      <c r="E51">
        <v>2.41</v>
      </c>
      <c r="F51">
        <v>2.687</v>
      </c>
      <c r="G51">
        <v>3.277</v>
      </c>
    </row>
    <row r="52" spans="1:7" ht="15">
      <c r="A52">
        <v>47</v>
      </c>
      <c r="B52" s="4">
        <v>1.3</v>
      </c>
      <c r="C52">
        <v>1.678</v>
      </c>
      <c r="D52">
        <v>2.012</v>
      </c>
      <c r="E52">
        <v>2.408</v>
      </c>
      <c r="F52">
        <v>2.685</v>
      </c>
      <c r="G52">
        <v>3.273</v>
      </c>
    </row>
    <row r="53" spans="1:7" ht="15">
      <c r="A53">
        <v>48</v>
      </c>
      <c r="B53" s="4">
        <v>1.299</v>
      </c>
      <c r="C53">
        <v>1.677</v>
      </c>
      <c r="D53">
        <v>2.011</v>
      </c>
      <c r="E53">
        <v>2.407</v>
      </c>
      <c r="F53">
        <v>2.682</v>
      </c>
      <c r="G53">
        <v>3.269</v>
      </c>
    </row>
    <row r="54" spans="1:7" ht="15">
      <c r="A54">
        <v>49</v>
      </c>
      <c r="B54" s="4">
        <v>1.299</v>
      </c>
      <c r="C54">
        <v>1.677</v>
      </c>
      <c r="D54">
        <v>2.01</v>
      </c>
      <c r="E54">
        <v>2.405</v>
      </c>
      <c r="F54">
        <v>2.68</v>
      </c>
      <c r="G54">
        <v>3.265</v>
      </c>
    </row>
    <row r="55" spans="1:7" ht="15">
      <c r="A55">
        <v>50</v>
      </c>
      <c r="B55" s="4">
        <v>1.299</v>
      </c>
      <c r="C55">
        <v>1.676</v>
      </c>
      <c r="D55">
        <v>2.009</v>
      </c>
      <c r="E55">
        <v>2.403</v>
      </c>
      <c r="F55">
        <v>2.678</v>
      </c>
      <c r="G55">
        <v>3.261</v>
      </c>
    </row>
    <row r="56" spans="1:7" ht="15">
      <c r="A56">
        <v>51</v>
      </c>
      <c r="B56" s="4">
        <v>1.298</v>
      </c>
      <c r="C56">
        <v>1.675</v>
      </c>
      <c r="D56">
        <v>2.008</v>
      </c>
      <c r="E56">
        <v>2.402</v>
      </c>
      <c r="F56">
        <v>2.676</v>
      </c>
      <c r="G56">
        <v>3.258</v>
      </c>
    </row>
    <row r="57" spans="1:7" ht="15">
      <c r="A57">
        <v>52</v>
      </c>
      <c r="B57" s="4">
        <v>1.298</v>
      </c>
      <c r="C57">
        <v>1.675</v>
      </c>
      <c r="D57">
        <v>2.007</v>
      </c>
      <c r="E57">
        <v>2.4</v>
      </c>
      <c r="F57">
        <v>2.674</v>
      </c>
      <c r="G57">
        <v>3.255</v>
      </c>
    </row>
    <row r="58" spans="1:7" ht="15">
      <c r="A58">
        <v>53</v>
      </c>
      <c r="B58" s="4">
        <v>1.298</v>
      </c>
      <c r="C58">
        <v>1.674</v>
      </c>
      <c r="D58">
        <v>2.006</v>
      </c>
      <c r="E58">
        <v>2.399</v>
      </c>
      <c r="F58">
        <v>2.672</v>
      </c>
      <c r="G58">
        <v>3.251</v>
      </c>
    </row>
    <row r="59" spans="1:7" ht="15">
      <c r="A59">
        <v>54</v>
      </c>
      <c r="B59" s="4">
        <v>1.297</v>
      </c>
      <c r="C59">
        <v>1.674</v>
      </c>
      <c r="D59">
        <v>2.005</v>
      </c>
      <c r="E59">
        <v>2.397</v>
      </c>
      <c r="F59">
        <v>2.67</v>
      </c>
      <c r="G59">
        <v>3.248</v>
      </c>
    </row>
    <row r="60" spans="1:7" ht="15">
      <c r="A60">
        <v>55</v>
      </c>
      <c r="B60" s="4">
        <v>1.297</v>
      </c>
      <c r="C60">
        <v>1.673</v>
      </c>
      <c r="D60">
        <v>2.004</v>
      </c>
      <c r="E60">
        <v>2.396</v>
      </c>
      <c r="F60">
        <v>2.668</v>
      </c>
      <c r="G60">
        <v>3.245</v>
      </c>
    </row>
    <row r="61" spans="1:7" ht="15">
      <c r="A61">
        <v>56</v>
      </c>
      <c r="B61" s="4">
        <v>1.297</v>
      </c>
      <c r="C61">
        <v>1.673</v>
      </c>
      <c r="D61">
        <v>2.003</v>
      </c>
      <c r="E61">
        <v>2.395</v>
      </c>
      <c r="F61">
        <v>2.667</v>
      </c>
      <c r="G61">
        <v>3.242</v>
      </c>
    </row>
    <row r="62" spans="1:7" ht="15">
      <c r="A62">
        <v>57</v>
      </c>
      <c r="B62" s="4">
        <v>1.297</v>
      </c>
      <c r="C62">
        <v>1.672</v>
      </c>
      <c r="D62">
        <v>2.002</v>
      </c>
      <c r="E62">
        <v>2.394</v>
      </c>
      <c r="F62">
        <v>2.665</v>
      </c>
      <c r="G62">
        <v>3.239</v>
      </c>
    </row>
    <row r="63" spans="1:7" ht="15">
      <c r="A63">
        <v>58</v>
      </c>
      <c r="B63" s="4">
        <v>1.296</v>
      </c>
      <c r="C63">
        <v>1.672</v>
      </c>
      <c r="D63">
        <v>2.002</v>
      </c>
      <c r="E63">
        <v>2.392</v>
      </c>
      <c r="F63">
        <v>2.663</v>
      </c>
      <c r="G63">
        <v>3.237</v>
      </c>
    </row>
    <row r="64" spans="1:7" ht="15">
      <c r="A64">
        <v>59</v>
      </c>
      <c r="B64" s="4">
        <v>1.296</v>
      </c>
      <c r="C64">
        <v>1.671</v>
      </c>
      <c r="D64">
        <v>2.001</v>
      </c>
      <c r="E64">
        <v>2.391</v>
      </c>
      <c r="F64">
        <v>2.662</v>
      </c>
      <c r="G64">
        <v>3.234</v>
      </c>
    </row>
    <row r="65" spans="1:7" ht="15">
      <c r="A65">
        <v>60</v>
      </c>
      <c r="B65" s="4">
        <v>1.296</v>
      </c>
      <c r="C65">
        <v>1.671</v>
      </c>
      <c r="D65">
        <v>2</v>
      </c>
      <c r="E65">
        <v>2.39</v>
      </c>
      <c r="F65">
        <v>2.66</v>
      </c>
      <c r="G65">
        <v>3.232</v>
      </c>
    </row>
    <row r="66" spans="1:7" ht="15">
      <c r="A66">
        <v>61</v>
      </c>
      <c r="B66" s="4">
        <v>1.296</v>
      </c>
      <c r="C66">
        <v>1.67</v>
      </c>
      <c r="D66">
        <v>2</v>
      </c>
      <c r="E66">
        <v>2.389</v>
      </c>
      <c r="F66">
        <v>2.659</v>
      </c>
      <c r="G66">
        <v>3.229</v>
      </c>
    </row>
    <row r="67" spans="1:7" ht="15">
      <c r="A67">
        <v>62</v>
      </c>
      <c r="B67" s="4">
        <v>1.295</v>
      </c>
      <c r="C67">
        <v>1.67</v>
      </c>
      <c r="D67">
        <v>1.999</v>
      </c>
      <c r="E67">
        <v>2.388</v>
      </c>
      <c r="F67">
        <v>2.657</v>
      </c>
      <c r="G67">
        <v>3.227</v>
      </c>
    </row>
    <row r="68" spans="1:7" ht="15">
      <c r="A68">
        <v>63</v>
      </c>
      <c r="B68" s="4">
        <v>1.295</v>
      </c>
      <c r="C68">
        <v>1.669</v>
      </c>
      <c r="D68">
        <v>1.998</v>
      </c>
      <c r="E68">
        <v>2.387</v>
      </c>
      <c r="F68">
        <v>2.656</v>
      </c>
      <c r="G68">
        <v>3.225</v>
      </c>
    </row>
    <row r="69" spans="1:7" ht="15">
      <c r="A69">
        <v>64</v>
      </c>
      <c r="B69" s="4">
        <v>1.295</v>
      </c>
      <c r="C69">
        <v>1.669</v>
      </c>
      <c r="D69">
        <v>1.998</v>
      </c>
      <c r="E69">
        <v>2.386</v>
      </c>
      <c r="F69">
        <v>2.655</v>
      </c>
      <c r="G69">
        <v>3.223</v>
      </c>
    </row>
    <row r="70" spans="1:7" ht="15">
      <c r="A70">
        <v>65</v>
      </c>
      <c r="B70" s="4">
        <v>1.295</v>
      </c>
      <c r="C70">
        <v>1.669</v>
      </c>
      <c r="D70">
        <v>1.997</v>
      </c>
      <c r="E70">
        <v>2.385</v>
      </c>
      <c r="F70">
        <v>2.654</v>
      </c>
      <c r="G70">
        <v>3.22</v>
      </c>
    </row>
    <row r="71" spans="1:7" ht="15">
      <c r="A71">
        <v>66</v>
      </c>
      <c r="B71" s="4">
        <v>1.295</v>
      </c>
      <c r="C71">
        <v>1.668</v>
      </c>
      <c r="D71">
        <v>1.997</v>
      </c>
      <c r="E71">
        <v>2.384</v>
      </c>
      <c r="F71">
        <v>2.652</v>
      </c>
      <c r="G71">
        <v>3.218</v>
      </c>
    </row>
    <row r="72" spans="1:7" ht="15">
      <c r="A72">
        <v>67</v>
      </c>
      <c r="B72" s="4">
        <v>1.294</v>
      </c>
      <c r="C72">
        <v>1.668</v>
      </c>
      <c r="D72">
        <v>1.996</v>
      </c>
      <c r="E72">
        <v>2.383</v>
      </c>
      <c r="F72">
        <v>2.651</v>
      </c>
      <c r="G72">
        <v>3.216</v>
      </c>
    </row>
    <row r="73" spans="1:7" ht="15">
      <c r="A73">
        <v>68</v>
      </c>
      <c r="B73" s="4">
        <v>1.294</v>
      </c>
      <c r="C73">
        <v>1.668</v>
      </c>
      <c r="D73">
        <v>1.995</v>
      </c>
      <c r="E73">
        <v>2.382</v>
      </c>
      <c r="F73">
        <v>2.65</v>
      </c>
      <c r="G73">
        <v>3.214</v>
      </c>
    </row>
    <row r="74" spans="1:7" ht="15">
      <c r="A74">
        <v>69</v>
      </c>
      <c r="B74" s="4">
        <v>1.294</v>
      </c>
      <c r="C74">
        <v>1.667</v>
      </c>
      <c r="D74">
        <v>1.995</v>
      </c>
      <c r="E74">
        <v>2.382</v>
      </c>
      <c r="F74">
        <v>2.649</v>
      </c>
      <c r="G74">
        <v>3.213</v>
      </c>
    </row>
    <row r="75" spans="1:7" ht="15">
      <c r="A75">
        <v>70</v>
      </c>
      <c r="B75" s="4">
        <v>1.294</v>
      </c>
      <c r="C75">
        <v>1.667</v>
      </c>
      <c r="D75">
        <v>1.994</v>
      </c>
      <c r="E75">
        <v>2.381</v>
      </c>
      <c r="F75">
        <v>2.648</v>
      </c>
      <c r="G75">
        <v>3.211</v>
      </c>
    </row>
    <row r="76" spans="1:7" ht="15">
      <c r="A76">
        <v>71</v>
      </c>
      <c r="B76" s="4">
        <v>1.294</v>
      </c>
      <c r="C76">
        <v>1.667</v>
      </c>
      <c r="D76">
        <v>1.994</v>
      </c>
      <c r="E76">
        <v>2.38</v>
      </c>
      <c r="F76">
        <v>2.647</v>
      </c>
      <c r="G76">
        <v>3.209</v>
      </c>
    </row>
    <row r="77" spans="1:7" ht="15">
      <c r="A77">
        <v>72</v>
      </c>
      <c r="B77" s="4">
        <v>1.293</v>
      </c>
      <c r="C77">
        <v>1.666</v>
      </c>
      <c r="D77">
        <v>1.993</v>
      </c>
      <c r="E77">
        <v>2.379</v>
      </c>
      <c r="F77">
        <v>2.646</v>
      </c>
      <c r="G77">
        <v>3.207</v>
      </c>
    </row>
    <row r="78" spans="1:7" ht="15">
      <c r="A78">
        <v>73</v>
      </c>
      <c r="B78" s="4">
        <v>1.293</v>
      </c>
      <c r="C78">
        <v>1.666</v>
      </c>
      <c r="D78">
        <v>1.993</v>
      </c>
      <c r="E78">
        <v>2.379</v>
      </c>
      <c r="F78">
        <v>2.645</v>
      </c>
      <c r="G78">
        <v>3.206</v>
      </c>
    </row>
    <row r="79" spans="1:7" ht="15">
      <c r="A79">
        <v>74</v>
      </c>
      <c r="B79" s="4">
        <v>1.293</v>
      </c>
      <c r="C79">
        <v>1.666</v>
      </c>
      <c r="D79">
        <v>1.993</v>
      </c>
      <c r="E79">
        <v>2.378</v>
      </c>
      <c r="F79">
        <v>2.644</v>
      </c>
      <c r="G79">
        <v>3.204</v>
      </c>
    </row>
    <row r="80" spans="1:7" ht="15">
      <c r="A80">
        <v>75</v>
      </c>
      <c r="B80" s="4">
        <v>1.293</v>
      </c>
      <c r="C80">
        <v>1.665</v>
      </c>
      <c r="D80">
        <v>1.992</v>
      </c>
      <c r="E80">
        <v>2.377</v>
      </c>
      <c r="F80">
        <v>2.643</v>
      </c>
      <c r="G80">
        <v>3.202</v>
      </c>
    </row>
    <row r="81" spans="1:7" ht="15">
      <c r="A81">
        <v>76</v>
      </c>
      <c r="B81" s="4">
        <v>1.293</v>
      </c>
      <c r="C81">
        <v>1.665</v>
      </c>
      <c r="D81">
        <v>1.992</v>
      </c>
      <c r="E81">
        <v>2.376</v>
      </c>
      <c r="F81">
        <v>2.642</v>
      </c>
      <c r="G81">
        <v>3.201</v>
      </c>
    </row>
    <row r="82" spans="1:7" ht="15">
      <c r="A82">
        <v>77</v>
      </c>
      <c r="B82" s="4">
        <v>1.293</v>
      </c>
      <c r="C82">
        <v>1.665</v>
      </c>
      <c r="D82">
        <v>1.991</v>
      </c>
      <c r="E82">
        <v>2.376</v>
      </c>
      <c r="F82">
        <v>2.641</v>
      </c>
      <c r="G82">
        <v>3.199</v>
      </c>
    </row>
    <row r="83" spans="1:7" ht="15">
      <c r="A83">
        <v>78</v>
      </c>
      <c r="B83" s="4">
        <v>1.292</v>
      </c>
      <c r="C83">
        <v>1.665</v>
      </c>
      <c r="D83">
        <v>1.991</v>
      </c>
      <c r="E83">
        <v>2.375</v>
      </c>
      <c r="F83">
        <v>2.64</v>
      </c>
      <c r="G83">
        <v>3.198</v>
      </c>
    </row>
    <row r="84" spans="1:7" ht="15">
      <c r="A84">
        <v>79</v>
      </c>
      <c r="B84" s="4">
        <v>1.292</v>
      </c>
      <c r="C84">
        <v>1.664</v>
      </c>
      <c r="D84">
        <v>1.99</v>
      </c>
      <c r="E84">
        <v>2.374</v>
      </c>
      <c r="F84">
        <v>2.64</v>
      </c>
      <c r="G84">
        <v>3.197</v>
      </c>
    </row>
    <row r="85" spans="1:7" ht="15">
      <c r="A85">
        <v>80</v>
      </c>
      <c r="B85" s="4">
        <v>1.292</v>
      </c>
      <c r="C85">
        <v>1.664</v>
      </c>
      <c r="D85">
        <v>1.99</v>
      </c>
      <c r="E85">
        <v>2.374</v>
      </c>
      <c r="F85">
        <v>2.639</v>
      </c>
      <c r="G85">
        <v>3.195</v>
      </c>
    </row>
    <row r="86" spans="1:7" ht="15">
      <c r="A86">
        <v>81</v>
      </c>
      <c r="B86" s="4">
        <v>1.292</v>
      </c>
      <c r="C86">
        <v>1.664</v>
      </c>
      <c r="D86">
        <v>1.99</v>
      </c>
      <c r="E86">
        <v>2.373</v>
      </c>
      <c r="F86">
        <v>2.638</v>
      </c>
      <c r="G86">
        <v>3.194</v>
      </c>
    </row>
    <row r="87" spans="1:7" ht="15">
      <c r="A87">
        <v>82</v>
      </c>
      <c r="B87" s="4">
        <v>1.292</v>
      </c>
      <c r="C87">
        <v>1.664</v>
      </c>
      <c r="D87">
        <v>1.989</v>
      </c>
      <c r="E87">
        <v>2.373</v>
      </c>
      <c r="F87">
        <v>2.637</v>
      </c>
      <c r="G87">
        <v>3.193</v>
      </c>
    </row>
    <row r="88" spans="1:7" ht="15">
      <c r="A88">
        <v>83</v>
      </c>
      <c r="B88" s="4">
        <v>1.292</v>
      </c>
      <c r="C88">
        <v>1.663</v>
      </c>
      <c r="D88">
        <v>1.989</v>
      </c>
      <c r="E88">
        <v>2.372</v>
      </c>
      <c r="F88">
        <v>2.636</v>
      </c>
      <c r="G88">
        <v>3.191</v>
      </c>
    </row>
    <row r="89" spans="1:7" ht="15">
      <c r="A89">
        <v>84</v>
      </c>
      <c r="B89" s="4">
        <v>1.292</v>
      </c>
      <c r="C89">
        <v>1.663</v>
      </c>
      <c r="D89">
        <v>1.989</v>
      </c>
      <c r="E89">
        <v>2.372</v>
      </c>
      <c r="F89">
        <v>2.636</v>
      </c>
      <c r="G89">
        <v>3.19</v>
      </c>
    </row>
    <row r="90" spans="1:7" ht="15">
      <c r="A90">
        <v>85</v>
      </c>
      <c r="B90" s="4">
        <v>1.292</v>
      </c>
      <c r="C90">
        <v>1.663</v>
      </c>
      <c r="D90">
        <v>1.988</v>
      </c>
      <c r="E90">
        <v>2.371</v>
      </c>
      <c r="F90">
        <v>2.635</v>
      </c>
      <c r="G90">
        <v>3.189</v>
      </c>
    </row>
    <row r="91" spans="1:7" ht="15">
      <c r="A91">
        <v>86</v>
      </c>
      <c r="B91" s="4">
        <v>1.291</v>
      </c>
      <c r="C91">
        <v>1.663</v>
      </c>
      <c r="D91">
        <v>1.988</v>
      </c>
      <c r="E91">
        <v>2.37</v>
      </c>
      <c r="F91">
        <v>2.634</v>
      </c>
      <c r="G91">
        <v>3.188</v>
      </c>
    </row>
    <row r="92" spans="1:7" ht="15">
      <c r="A92">
        <v>87</v>
      </c>
      <c r="B92" s="4">
        <v>1.291</v>
      </c>
      <c r="C92">
        <v>1.663</v>
      </c>
      <c r="D92">
        <v>1.988</v>
      </c>
      <c r="E92">
        <v>2.37</v>
      </c>
      <c r="F92">
        <v>2.634</v>
      </c>
      <c r="G92">
        <v>3.187</v>
      </c>
    </row>
    <row r="93" spans="1:7" ht="15">
      <c r="A93">
        <v>88</v>
      </c>
      <c r="B93" s="4">
        <v>1.291</v>
      </c>
      <c r="C93">
        <v>1.662</v>
      </c>
      <c r="D93">
        <v>1.987</v>
      </c>
      <c r="E93">
        <v>2.369</v>
      </c>
      <c r="F93">
        <v>2.633</v>
      </c>
      <c r="G93">
        <v>3.185</v>
      </c>
    </row>
    <row r="94" spans="1:7" ht="15">
      <c r="A94">
        <v>89</v>
      </c>
      <c r="B94" s="4">
        <v>1.291</v>
      </c>
      <c r="C94">
        <v>1.662</v>
      </c>
      <c r="D94">
        <v>1.987</v>
      </c>
      <c r="E94">
        <v>2.369</v>
      </c>
      <c r="F94">
        <v>2.632</v>
      </c>
      <c r="G94">
        <v>3.184</v>
      </c>
    </row>
    <row r="95" spans="1:7" ht="15">
      <c r="A95">
        <v>90</v>
      </c>
      <c r="B95" s="4">
        <v>1.291</v>
      </c>
      <c r="C95">
        <v>1.662</v>
      </c>
      <c r="D95">
        <v>1.987</v>
      </c>
      <c r="E95">
        <v>2.368</v>
      </c>
      <c r="F95">
        <v>2.632</v>
      </c>
      <c r="G95">
        <v>3.183</v>
      </c>
    </row>
    <row r="96" spans="1:7" ht="15">
      <c r="A96">
        <v>91</v>
      </c>
      <c r="B96" s="4">
        <v>1.291</v>
      </c>
      <c r="C96">
        <v>1.662</v>
      </c>
      <c r="D96">
        <v>1.986</v>
      </c>
      <c r="E96">
        <v>2.368</v>
      </c>
      <c r="F96">
        <v>2.631</v>
      </c>
      <c r="G96">
        <v>3.182</v>
      </c>
    </row>
    <row r="97" spans="1:7" ht="15">
      <c r="A97">
        <v>92</v>
      </c>
      <c r="B97" s="4">
        <v>1.291</v>
      </c>
      <c r="C97">
        <v>1.662</v>
      </c>
      <c r="D97">
        <v>1.986</v>
      </c>
      <c r="E97">
        <v>2.368</v>
      </c>
      <c r="F97">
        <v>2.63</v>
      </c>
      <c r="G97">
        <v>3.181</v>
      </c>
    </row>
    <row r="98" spans="1:7" ht="15">
      <c r="A98">
        <v>93</v>
      </c>
      <c r="B98" s="4">
        <v>1.291</v>
      </c>
      <c r="C98">
        <v>1.661</v>
      </c>
      <c r="D98">
        <v>1.986</v>
      </c>
      <c r="E98">
        <v>2.367</v>
      </c>
      <c r="F98">
        <v>2.63</v>
      </c>
      <c r="G98">
        <v>3.18</v>
      </c>
    </row>
    <row r="99" spans="1:7" ht="15">
      <c r="A99">
        <v>94</v>
      </c>
      <c r="B99" s="4">
        <v>1.291</v>
      </c>
      <c r="C99">
        <v>1.661</v>
      </c>
      <c r="D99">
        <v>1.986</v>
      </c>
      <c r="E99">
        <v>2.367</v>
      </c>
      <c r="F99">
        <v>2.629</v>
      </c>
      <c r="G99">
        <v>3.179</v>
      </c>
    </row>
    <row r="100" spans="1:7" ht="15">
      <c r="A100">
        <v>95</v>
      </c>
      <c r="B100" s="4">
        <v>1.291</v>
      </c>
      <c r="C100">
        <v>1.661</v>
      </c>
      <c r="D100">
        <v>1.985</v>
      </c>
      <c r="E100">
        <v>2.366</v>
      </c>
      <c r="F100">
        <v>2.629</v>
      </c>
      <c r="G100">
        <v>3.178</v>
      </c>
    </row>
    <row r="101" spans="1:7" ht="15">
      <c r="A101">
        <v>96</v>
      </c>
      <c r="B101" s="4">
        <v>1.29</v>
      </c>
      <c r="C101">
        <v>1.661</v>
      </c>
      <c r="D101">
        <v>1.985</v>
      </c>
      <c r="E101">
        <v>2.366</v>
      </c>
      <c r="F101">
        <v>2.628</v>
      </c>
      <c r="G101">
        <v>3.177</v>
      </c>
    </row>
    <row r="102" spans="1:7" ht="15">
      <c r="A102">
        <v>97</v>
      </c>
      <c r="B102" s="4">
        <v>1.29</v>
      </c>
      <c r="C102">
        <v>1.661</v>
      </c>
      <c r="D102">
        <v>1.985</v>
      </c>
      <c r="E102">
        <v>2.365</v>
      </c>
      <c r="F102">
        <v>2.627</v>
      </c>
      <c r="G102">
        <v>3.176</v>
      </c>
    </row>
    <row r="103" spans="1:7" ht="15">
      <c r="A103">
        <v>98</v>
      </c>
      <c r="B103" s="4">
        <v>1.29</v>
      </c>
      <c r="C103">
        <v>1.661</v>
      </c>
      <c r="D103">
        <v>1.984</v>
      </c>
      <c r="E103">
        <v>2.365</v>
      </c>
      <c r="F103">
        <v>2.627</v>
      </c>
      <c r="G103">
        <v>3.175</v>
      </c>
    </row>
    <row r="104" spans="1:7" ht="15">
      <c r="A104">
        <v>99</v>
      </c>
      <c r="B104" s="4">
        <v>1.29</v>
      </c>
      <c r="C104">
        <v>1.66</v>
      </c>
      <c r="D104">
        <v>1.984</v>
      </c>
      <c r="E104">
        <v>2.365</v>
      </c>
      <c r="F104">
        <v>2.626</v>
      </c>
      <c r="G104">
        <v>3.175</v>
      </c>
    </row>
    <row r="105" spans="1:7" ht="15">
      <c r="A105">
        <v>100</v>
      </c>
      <c r="B105" s="4">
        <v>1.29</v>
      </c>
      <c r="C105">
        <v>1.66</v>
      </c>
      <c r="D105">
        <v>1.984</v>
      </c>
      <c r="E105">
        <v>2.364</v>
      </c>
      <c r="F105">
        <v>2.626</v>
      </c>
      <c r="G105">
        <v>3.174</v>
      </c>
    </row>
    <row r="106" spans="1:7" ht="15">
      <c r="A106" t="s">
        <v>1</v>
      </c>
      <c r="B106" s="4">
        <v>1.282</v>
      </c>
      <c r="C106">
        <v>1.645</v>
      </c>
      <c r="D106">
        <v>1.96</v>
      </c>
      <c r="E106">
        <v>2.326</v>
      </c>
      <c r="F106">
        <v>2.576</v>
      </c>
      <c r="G106">
        <v>3.09</v>
      </c>
    </row>
    <row r="111" ht="15">
      <c r="A111" s="1" t="s">
        <v>3</v>
      </c>
    </row>
  </sheetData>
  <sheetProtection/>
  <hyperlinks>
    <hyperlink ref="A111" r:id="rId1" display="http://www.itl.nist.gov/div898/handbook/eda/section3/eda3672.htm"/>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2:I46"/>
  <sheetViews>
    <sheetView zoomScalePageLayoutView="0" workbookViewId="0" topLeftCell="A29">
      <selection activeCell="I40" sqref="I40:I42"/>
    </sheetView>
  </sheetViews>
  <sheetFormatPr defaultColWidth="9.140625" defaultRowHeight="15"/>
  <cols>
    <col min="1" max="1" width="23.8515625" style="0" bestFit="1" customWidth="1"/>
    <col min="2" max="2" width="14.7109375" style="0" customWidth="1"/>
    <col min="3" max="3" width="14.28125" style="0" customWidth="1"/>
    <col min="4" max="4" width="14.7109375" style="0" customWidth="1"/>
    <col min="5" max="5" width="14.28125" style="0" customWidth="1"/>
    <col min="6" max="6" width="14.7109375" style="0" customWidth="1"/>
    <col min="7" max="7" width="14.28125" style="0" customWidth="1"/>
    <col min="8" max="8" width="11.8515625" style="0" bestFit="1" customWidth="1"/>
    <col min="9" max="9" width="13.8515625" style="0" customWidth="1"/>
    <col min="12" max="12" width="24.00390625" style="0" bestFit="1" customWidth="1"/>
    <col min="13" max="13" width="16.00390625" style="0" bestFit="1" customWidth="1"/>
    <col min="14" max="14" width="13.7109375" style="0" bestFit="1" customWidth="1"/>
  </cols>
  <sheetData>
    <row r="2" spans="1:9" ht="15">
      <c r="A2" s="3" t="s">
        <v>5</v>
      </c>
      <c r="B2" s="9">
        <v>747100</v>
      </c>
      <c r="C2" s="56" t="s">
        <v>88</v>
      </c>
      <c r="D2" s="57"/>
      <c r="E2" s="56" t="s">
        <v>89</v>
      </c>
      <c r="F2" s="9">
        <v>747300</v>
      </c>
      <c r="G2" s="56" t="s">
        <v>88</v>
      </c>
      <c r="H2" s="56"/>
      <c r="I2" s="56" t="s">
        <v>89</v>
      </c>
    </row>
    <row r="3" spans="1:7" ht="15">
      <c r="A3" s="3" t="s">
        <v>6</v>
      </c>
      <c r="B3" s="10">
        <v>10432</v>
      </c>
      <c r="C3" s="14"/>
      <c r="D3" s="28"/>
      <c r="E3" s="14"/>
      <c r="F3" s="10">
        <v>10433</v>
      </c>
      <c r="G3" s="14"/>
    </row>
    <row r="4" spans="1:7" ht="15">
      <c r="A4" s="3" t="s">
        <v>7</v>
      </c>
      <c r="B4" s="46">
        <v>303055</v>
      </c>
      <c r="C4" s="14"/>
      <c r="D4" s="53"/>
      <c r="E4" s="14"/>
      <c r="F4" s="48">
        <v>303059</v>
      </c>
      <c r="G4" s="14"/>
    </row>
    <row r="5" spans="1:7" ht="15">
      <c r="A5" s="3" t="s">
        <v>8</v>
      </c>
      <c r="B5" s="10">
        <v>1</v>
      </c>
      <c r="C5" s="14"/>
      <c r="D5" s="28"/>
      <c r="E5" s="14"/>
      <c r="F5" s="10">
        <v>1</v>
      </c>
      <c r="G5" s="14"/>
    </row>
    <row r="6" spans="1:7" ht="15">
      <c r="A6" s="3" t="s">
        <v>9</v>
      </c>
      <c r="B6" s="13" t="s">
        <v>51</v>
      </c>
      <c r="C6" s="14"/>
      <c r="D6" s="54"/>
      <c r="E6" s="14"/>
      <c r="F6" s="13" t="s">
        <v>52</v>
      </c>
      <c r="G6" s="14"/>
    </row>
    <row r="7" spans="1:7" ht="15">
      <c r="A7" s="3" t="s">
        <v>19</v>
      </c>
      <c r="B7" s="13" t="s">
        <v>79</v>
      </c>
      <c r="C7" s="14"/>
      <c r="D7" s="54"/>
      <c r="E7" s="14"/>
      <c r="F7" s="13" t="s">
        <v>77</v>
      </c>
      <c r="G7" s="14"/>
    </row>
    <row r="8" spans="1:7" ht="15">
      <c r="A8" s="3" t="s">
        <v>82</v>
      </c>
      <c r="B8" s="17" t="s">
        <v>76</v>
      </c>
      <c r="C8" s="14"/>
      <c r="D8" s="55"/>
      <c r="E8" s="14"/>
      <c r="F8" s="17" t="s">
        <v>78</v>
      </c>
      <c r="G8" s="14"/>
    </row>
    <row r="9" spans="1:8" ht="15">
      <c r="A9" s="3" t="s">
        <v>90</v>
      </c>
      <c r="B9" s="12"/>
      <c r="C9" s="14"/>
      <c r="D9" s="55" t="s">
        <v>84</v>
      </c>
      <c r="E9" s="14"/>
      <c r="F9" s="12"/>
      <c r="G9" s="14"/>
      <c r="H9" s="55" t="s">
        <v>84</v>
      </c>
    </row>
    <row r="10" spans="2:9" ht="15">
      <c r="B10" s="29" t="s">
        <v>21</v>
      </c>
      <c r="C10" s="31" t="s">
        <v>22</v>
      </c>
      <c r="D10" s="29" t="s">
        <v>21</v>
      </c>
      <c r="E10" s="31" t="s">
        <v>22</v>
      </c>
      <c r="F10" s="29" t="s">
        <v>21</v>
      </c>
      <c r="G10" s="31" t="s">
        <v>22</v>
      </c>
      <c r="H10" s="29" t="s">
        <v>21</v>
      </c>
      <c r="I10" s="31" t="s">
        <v>22</v>
      </c>
    </row>
    <row r="11" spans="2:9" ht="15">
      <c r="B11" s="12">
        <v>0.0262</v>
      </c>
      <c r="C11" s="28">
        <f>LN(B11)</f>
        <v>-3.6419958682150857</v>
      </c>
      <c r="D11" s="12">
        <v>0.0020099999999999996</v>
      </c>
      <c r="E11" s="28">
        <f>LN(D11)</f>
        <v>-6.209620556911153</v>
      </c>
      <c r="F11" s="12">
        <v>0.0276</v>
      </c>
      <c r="G11" s="28">
        <f>LN(F11)</f>
        <v>-3.5899395062590327</v>
      </c>
      <c r="H11" s="12">
        <v>0.00756</v>
      </c>
      <c r="I11" s="28">
        <f>LN(H11)</f>
        <v>-4.884884088790695</v>
      </c>
    </row>
    <row r="12" spans="2:9" ht="15">
      <c r="B12" s="12">
        <v>0.0274</v>
      </c>
      <c r="C12" s="28">
        <f>LN(B12)</f>
        <v>-3.5972122655881127</v>
      </c>
      <c r="D12" s="12">
        <v>0.006900000000000001</v>
      </c>
      <c r="E12" s="28">
        <f>LN(D12)</f>
        <v>-4.976233867378923</v>
      </c>
      <c r="F12" s="12">
        <v>0.0292</v>
      </c>
      <c r="G12" s="28">
        <f aca="true" t="shared" si="0" ref="G12:I13">LN(F12)</f>
        <v>-3.533586569707901</v>
      </c>
      <c r="H12" s="12">
        <v>0.00934</v>
      </c>
      <c r="I12" s="28">
        <f t="shared" si="0"/>
        <v>-4.673449026741386</v>
      </c>
    </row>
    <row r="13" spans="2:9" ht="15">
      <c r="B13" s="12">
        <v>0.03</v>
      </c>
      <c r="C13" s="28">
        <f>LN(B13)</f>
        <v>-3.506557897319982</v>
      </c>
      <c r="D13" s="12">
        <v>0.008289999999999999</v>
      </c>
      <c r="E13" s="28">
        <f>LN(D13)</f>
        <v>-4.7927053098349335</v>
      </c>
      <c r="F13" s="12">
        <v>0.0284</v>
      </c>
      <c r="G13" s="28">
        <f t="shared" si="0"/>
        <v>-3.5613661338149765</v>
      </c>
      <c r="H13" s="12">
        <v>0.009699999999999999</v>
      </c>
      <c r="I13" s="28">
        <f t="shared" si="0"/>
        <v>-4.6356293934728</v>
      </c>
    </row>
    <row r="14" spans="2:9" ht="15">
      <c r="B14" s="10"/>
      <c r="C14" s="28"/>
      <c r="D14" s="10"/>
      <c r="E14" s="28"/>
      <c r="F14" s="10"/>
      <c r="G14" s="28"/>
      <c r="H14" s="12"/>
      <c r="I14" s="28"/>
    </row>
    <row r="15" spans="2:9" ht="15">
      <c r="B15" s="10"/>
      <c r="C15" s="28"/>
      <c r="D15" s="10"/>
      <c r="E15" s="28"/>
      <c r="F15" s="10"/>
      <c r="G15" s="28"/>
      <c r="H15" s="12"/>
      <c r="I15" s="28"/>
    </row>
    <row r="16" spans="2:9" ht="15">
      <c r="B16" s="10"/>
      <c r="C16" s="28"/>
      <c r="D16" s="10"/>
      <c r="E16" s="28"/>
      <c r="F16" s="10"/>
      <c r="G16" s="28"/>
      <c r="H16" s="12"/>
      <c r="I16" s="28"/>
    </row>
    <row r="17" spans="1:9" ht="15">
      <c r="A17" s="3"/>
      <c r="B17" s="10"/>
      <c r="C17" s="28"/>
      <c r="D17" s="10"/>
      <c r="E17" s="28"/>
      <c r="F17" s="10"/>
      <c r="G17" s="28"/>
      <c r="H17" s="12"/>
      <c r="I17" s="28"/>
    </row>
    <row r="18" spans="2:9" ht="15">
      <c r="B18" s="10"/>
      <c r="C18" s="28"/>
      <c r="D18" s="10"/>
      <c r="E18" s="28"/>
      <c r="F18" s="10"/>
      <c r="G18" s="28"/>
      <c r="H18" s="12"/>
      <c r="I18" s="28"/>
    </row>
    <row r="19" spans="2:9" ht="15">
      <c r="B19" s="10"/>
      <c r="C19" s="28"/>
      <c r="D19" s="10"/>
      <c r="E19" s="28"/>
      <c r="F19" s="10"/>
      <c r="G19" s="28"/>
      <c r="H19" s="12"/>
      <c r="I19" s="28"/>
    </row>
    <row r="20" spans="2:9" ht="15">
      <c r="B20" s="10"/>
      <c r="C20" s="28"/>
      <c r="D20" s="10"/>
      <c r="E20" s="28"/>
      <c r="F20" s="10"/>
      <c r="G20" s="28"/>
      <c r="H20" s="12"/>
      <c r="I20" s="28"/>
    </row>
    <row r="21" spans="2:9" ht="15">
      <c r="B21" s="10"/>
      <c r="C21" s="28"/>
      <c r="D21" s="10"/>
      <c r="E21" s="28"/>
      <c r="F21" s="10"/>
      <c r="G21" s="28"/>
      <c r="H21" s="12"/>
      <c r="I21" s="28"/>
    </row>
    <row r="22" spans="2:9" ht="15">
      <c r="B22" s="10"/>
      <c r="C22" s="28"/>
      <c r="D22" s="10"/>
      <c r="E22" s="28"/>
      <c r="F22" s="10"/>
      <c r="G22" s="28"/>
      <c r="H22" s="12"/>
      <c r="I22" s="28"/>
    </row>
    <row r="23" spans="1:9" ht="15">
      <c r="A23" s="3"/>
      <c r="B23" s="12"/>
      <c r="C23" s="14"/>
      <c r="D23" s="12"/>
      <c r="E23" s="14"/>
      <c r="F23" s="12"/>
      <c r="G23" s="14"/>
      <c r="H23" s="12"/>
      <c r="I23" s="14"/>
    </row>
    <row r="24" spans="2:9" ht="15">
      <c r="B24" s="12"/>
      <c r="C24" s="14"/>
      <c r="D24" s="12"/>
      <c r="E24" s="14"/>
      <c r="F24" s="12"/>
      <c r="G24" s="14"/>
      <c r="H24" s="12"/>
      <c r="I24" s="14"/>
    </row>
    <row r="25" spans="2:9" ht="15">
      <c r="B25" s="12"/>
      <c r="C25" s="14"/>
      <c r="D25" s="12"/>
      <c r="E25" s="14"/>
      <c r="F25" s="12"/>
      <c r="G25" s="14"/>
      <c r="H25" s="12"/>
      <c r="I25" s="14"/>
    </row>
    <row r="26" spans="2:9" ht="15">
      <c r="B26" s="12"/>
      <c r="C26" s="14"/>
      <c r="D26" s="12"/>
      <c r="E26" s="14"/>
      <c r="F26" s="12"/>
      <c r="G26" s="14"/>
      <c r="H26" s="12"/>
      <c r="I26" s="14"/>
    </row>
    <row r="27" spans="2:9" ht="15">
      <c r="B27" s="12"/>
      <c r="C27" s="14"/>
      <c r="D27" s="12"/>
      <c r="E27" s="14"/>
      <c r="F27" s="12"/>
      <c r="G27" s="14"/>
      <c r="H27" s="12"/>
      <c r="I27" s="14"/>
    </row>
    <row r="28" spans="2:9" ht="15">
      <c r="B28" s="12"/>
      <c r="C28" s="14"/>
      <c r="D28" s="12"/>
      <c r="E28" s="14"/>
      <c r="F28" s="12"/>
      <c r="G28" s="14"/>
      <c r="H28" s="12"/>
      <c r="I28" s="14"/>
    </row>
    <row r="29" spans="2:9" ht="15">
      <c r="B29" s="12"/>
      <c r="C29" s="14"/>
      <c r="D29" s="12"/>
      <c r="E29" s="14"/>
      <c r="F29" s="12"/>
      <c r="G29" s="14"/>
      <c r="H29" s="12"/>
      <c r="I29" s="14"/>
    </row>
    <row r="30" spans="2:9" ht="15">
      <c r="B30" s="12"/>
      <c r="C30" s="14"/>
      <c r="D30" s="12"/>
      <c r="E30" s="14"/>
      <c r="F30" s="12"/>
      <c r="G30" s="14"/>
      <c r="H30" s="12"/>
      <c r="I30" s="14"/>
    </row>
    <row r="31" spans="1:9" ht="15">
      <c r="A31" s="6" t="s">
        <v>10</v>
      </c>
      <c r="B31" s="23"/>
      <c r="C31" s="18">
        <f>COUNTA(B11:B28)</f>
        <v>3</v>
      </c>
      <c r="D31" s="23"/>
      <c r="E31" s="18">
        <f>COUNTA(D11:D28)</f>
        <v>3</v>
      </c>
      <c r="F31" s="23"/>
      <c r="G31" s="18">
        <f>COUNTA(F11:F28)</f>
        <v>3</v>
      </c>
      <c r="H31" s="12"/>
      <c r="I31" s="18">
        <f>COUNTA(H11:H28)</f>
        <v>3</v>
      </c>
    </row>
    <row r="32" spans="1:9" ht="15">
      <c r="A32" s="7" t="s">
        <v>11</v>
      </c>
      <c r="B32" s="24"/>
      <c r="C32" s="19">
        <f>AVERAGE(C11:C28)</f>
        <v>-3.5819220103743934</v>
      </c>
      <c r="D32" s="24"/>
      <c r="E32" s="19">
        <f>AVERAGE(E11:E28)</f>
        <v>-5.32618657804167</v>
      </c>
      <c r="F32" s="24"/>
      <c r="G32" s="19">
        <f>AVERAGE(G11:G28)</f>
        <v>-3.5616307365939703</v>
      </c>
      <c r="H32" s="12"/>
      <c r="I32" s="19">
        <f>AVERAGE(I11:I28)</f>
        <v>-4.73132083633496</v>
      </c>
    </row>
    <row r="33" spans="1:9" ht="15">
      <c r="A33" s="7" t="s">
        <v>12</v>
      </c>
      <c r="B33" s="25"/>
      <c r="C33" s="19">
        <f>MEDIAN(C11:C28)</f>
        <v>-3.5972122655881127</v>
      </c>
      <c r="D33" s="25"/>
      <c r="E33" s="19">
        <f>MEDIAN(E11:E28)</f>
        <v>-4.976233867378923</v>
      </c>
      <c r="F33" s="25"/>
      <c r="G33" s="19">
        <f>MEDIAN(G11:G28)</f>
        <v>-3.5613661338149765</v>
      </c>
      <c r="H33" s="12"/>
      <c r="I33" s="19">
        <f>MEDIAN(I11:I28)</f>
        <v>-4.673449026741386</v>
      </c>
    </row>
    <row r="34" spans="1:9" ht="15">
      <c r="A34" s="7" t="s">
        <v>13</v>
      </c>
      <c r="B34" s="26"/>
      <c r="C34" s="20">
        <f>(STDEV(C11:C28))</f>
        <v>0.06900148490011832</v>
      </c>
      <c r="D34" s="26"/>
      <c r="E34" s="20">
        <f>(STDEV(E11:E28))</f>
        <v>0.7705597829658778</v>
      </c>
      <c r="F34" s="26"/>
      <c r="G34" s="20">
        <f>(STDEV(G11:G28))</f>
        <v>0.028177400083346186</v>
      </c>
      <c r="H34" s="12"/>
      <c r="I34" s="20">
        <f>(STDEV(I11:I28))</f>
        <v>0.134327344735651</v>
      </c>
    </row>
    <row r="35" spans="1:9" ht="15">
      <c r="A35" s="7" t="s">
        <v>16</v>
      </c>
      <c r="B35" s="26"/>
      <c r="C35" s="20">
        <f>C34/(SQRT(C31))</f>
        <v>0.03983802588156721</v>
      </c>
      <c r="D35" s="26"/>
      <c r="E35" s="20">
        <f>E34/(SQRT(E31))</f>
        <v>0.4448828981220492</v>
      </c>
      <c r="F35" s="26"/>
      <c r="G35" s="20">
        <f>G34/(SQRT(G31))</f>
        <v>0.016268229523183703</v>
      </c>
      <c r="H35" s="12"/>
      <c r="I35" s="20">
        <f>I34/(SQRT(I31))</f>
        <v>0.07755392864265577</v>
      </c>
    </row>
    <row r="36" spans="1:9" ht="15">
      <c r="A36" s="8" t="s">
        <v>18</v>
      </c>
      <c r="B36" s="23"/>
      <c r="C36" s="18">
        <f>C31-1</f>
        <v>2</v>
      </c>
      <c r="D36" s="23"/>
      <c r="E36" s="18">
        <f>E31-1</f>
        <v>2</v>
      </c>
      <c r="F36" s="23"/>
      <c r="G36" s="18">
        <f>G31-1</f>
        <v>2</v>
      </c>
      <c r="H36" s="12"/>
      <c r="I36" s="18">
        <f>I31-1</f>
        <v>2</v>
      </c>
    </row>
    <row r="37" spans="1:9" ht="15">
      <c r="A37" s="7" t="s">
        <v>17</v>
      </c>
      <c r="B37" s="26"/>
      <c r="C37" s="20">
        <f>LOOKUP(C36,'t values'!$A$6:$A$105,'t values'!$B$6:$B$105)</f>
        <v>1.886</v>
      </c>
      <c r="D37" s="26"/>
      <c r="E37" s="20">
        <f>LOOKUP(E36,'t values'!$A$6:$A$105,'t values'!$B$6:$B$105)</f>
        <v>1.886</v>
      </c>
      <c r="F37" s="26"/>
      <c r="G37" s="20">
        <f>LOOKUP(G36,'t values'!$A$6:$A$105,'t values'!$B$6:$B$105)</f>
        <v>1.886</v>
      </c>
      <c r="H37" s="12"/>
      <c r="I37" s="20">
        <f>LOOKUP(I36,'t values'!$A$6:$A$105,'t values'!$B$6:$B$105)</f>
        <v>1.886</v>
      </c>
    </row>
    <row r="38" spans="1:9" ht="15">
      <c r="A38" s="7" t="s">
        <v>14</v>
      </c>
      <c r="B38" s="27"/>
      <c r="C38" s="20">
        <f>C32-(C$37*C$35)</f>
        <v>-3.657056527187029</v>
      </c>
      <c r="D38" s="27"/>
      <c r="E38" s="20">
        <f>E32-(E$37*E$35)</f>
        <v>-6.165235723899855</v>
      </c>
      <c r="F38" s="27"/>
      <c r="G38" s="20">
        <f>G32-(G$37*G$35)</f>
        <v>-3.5923126174746947</v>
      </c>
      <c r="H38" s="12"/>
      <c r="I38" s="20">
        <f>I32-(I$37*I$35)</f>
        <v>-4.877587545755008</v>
      </c>
    </row>
    <row r="39" spans="1:9" ht="15.75" thickBot="1">
      <c r="A39" s="7" t="s">
        <v>15</v>
      </c>
      <c r="B39" s="26"/>
      <c r="C39" s="20">
        <f>C$32+(C$37*C$35)</f>
        <v>-3.506787493561758</v>
      </c>
      <c r="D39" s="26"/>
      <c r="E39" s="20">
        <f>E$32+(E$37*E$35)</f>
        <v>-4.487137432183486</v>
      </c>
      <c r="F39" s="26"/>
      <c r="G39" s="20">
        <f>G$32+(G$37*G$35)</f>
        <v>-3.530948855713246</v>
      </c>
      <c r="H39" s="12"/>
      <c r="I39" s="20">
        <f>I$32+(I$37*I$35)</f>
        <v>-4.585054126914911</v>
      </c>
    </row>
    <row r="40" spans="1:9" ht="15">
      <c r="A40" s="37" t="s">
        <v>27</v>
      </c>
      <c r="B40" s="15"/>
      <c r="C40" s="34">
        <f>(EXP(C32))*1000</f>
        <v>27.822172329177192</v>
      </c>
      <c r="D40" s="15"/>
      <c r="E40" s="34">
        <f>(EXP(E32))*1000</f>
        <v>4.862577761701854</v>
      </c>
      <c r="F40" s="15"/>
      <c r="G40" s="34">
        <f>(EXP(G32))*1000</f>
        <v>28.392486275196653</v>
      </c>
      <c r="H40" s="15"/>
      <c r="I40" s="34">
        <f>(EXP(I32))*1000</f>
        <v>8.814820412047984</v>
      </c>
    </row>
    <row r="41" spans="1:9" ht="15">
      <c r="A41" s="38" t="s">
        <v>28</v>
      </c>
      <c r="B41" s="14"/>
      <c r="C41" s="32">
        <f>(EXP(C38))*1000</f>
        <v>25.80836726109261</v>
      </c>
      <c r="D41" s="14"/>
      <c r="E41" s="32">
        <f>(EXP(E38))*1000</f>
        <v>2.101222997727523</v>
      </c>
      <c r="F41" s="14"/>
      <c r="G41" s="32">
        <f>(EXP(G38))*1000</f>
        <v>27.534579785871685</v>
      </c>
      <c r="H41" s="14"/>
      <c r="I41" s="32">
        <f>(EXP(I38))*1000</f>
        <v>7.615363601171568</v>
      </c>
    </row>
    <row r="42" spans="1:9" ht="15.75" thickBot="1">
      <c r="A42" s="39" t="s">
        <v>29</v>
      </c>
      <c r="B42" s="16"/>
      <c r="C42" s="33">
        <f>(EXP(C39))*1000</f>
        <v>29.993112903402718</v>
      </c>
      <c r="D42" s="16"/>
      <c r="E42" s="33">
        <f>(EXP(E39))*1000</f>
        <v>11.252809679966933</v>
      </c>
      <c r="F42" s="16"/>
      <c r="G42" s="33">
        <f>(EXP(G39))*1000</f>
        <v>29.277122918028574</v>
      </c>
      <c r="H42" s="16"/>
      <c r="I42" s="33">
        <f>(EXP(I39))*1000</f>
        <v>10.203197505199098</v>
      </c>
    </row>
    <row r="43" spans="1:9" ht="15">
      <c r="A43" s="37" t="s">
        <v>74</v>
      </c>
      <c r="B43" s="21"/>
      <c r="C43" s="35" t="s">
        <v>20</v>
      </c>
      <c r="D43" s="21"/>
      <c r="E43" s="35" t="s">
        <v>20</v>
      </c>
      <c r="F43" s="21"/>
      <c r="G43" s="35" t="s">
        <v>20</v>
      </c>
      <c r="H43" s="21"/>
      <c r="I43" s="35" t="s">
        <v>20</v>
      </c>
    </row>
    <row r="44" spans="1:9" ht="15.75" thickBot="1">
      <c r="A44" s="39" t="s">
        <v>75</v>
      </c>
      <c r="B44" s="22"/>
      <c r="C44" s="36"/>
      <c r="D44" s="22"/>
      <c r="E44" s="36"/>
      <c r="F44" s="22"/>
      <c r="G44" s="36"/>
      <c r="H44" s="22"/>
      <c r="I44" s="36"/>
    </row>
    <row r="45" spans="3:7" ht="15">
      <c r="C45" s="14"/>
      <c r="E45" s="14"/>
      <c r="G45" s="14"/>
    </row>
    <row r="46" spans="3:7" ht="15">
      <c r="C46" s="14"/>
      <c r="E46" s="14"/>
      <c r="G46" s="14"/>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E12"/>
  <sheetViews>
    <sheetView tabSelected="1" zoomScalePageLayoutView="0" workbookViewId="0" topLeftCell="A1">
      <selection activeCell="J7" sqref="J7"/>
    </sheetView>
  </sheetViews>
  <sheetFormatPr defaultColWidth="9.140625" defaultRowHeight="15"/>
  <cols>
    <col min="1" max="1" width="24.00390625" style="0" bestFit="1" customWidth="1"/>
    <col min="2" max="2" width="16.00390625" style="0" bestFit="1" customWidth="1"/>
    <col min="3" max="3" width="14.140625" style="0" customWidth="1"/>
    <col min="4" max="4" width="13.7109375" style="0" bestFit="1" customWidth="1"/>
    <col min="5" max="5" width="13.28125" style="0" bestFit="1" customWidth="1"/>
  </cols>
  <sheetData>
    <row r="1" spans="1:5" ht="15">
      <c r="A1" s="3" t="s">
        <v>5</v>
      </c>
      <c r="B1" s="9">
        <v>747100</v>
      </c>
      <c r="D1" s="9">
        <v>747300</v>
      </c>
      <c r="E1" s="11"/>
    </row>
    <row r="2" spans="1:5" ht="15">
      <c r="A2" s="3" t="s">
        <v>6</v>
      </c>
      <c r="B2" s="10">
        <v>10432</v>
      </c>
      <c r="D2" s="10">
        <v>10433</v>
      </c>
      <c r="E2" s="11"/>
    </row>
    <row r="3" spans="1:5" ht="15">
      <c r="A3" s="3" t="s">
        <v>7</v>
      </c>
      <c r="B3" s="46">
        <v>303055</v>
      </c>
      <c r="D3" s="48">
        <v>303059</v>
      </c>
      <c r="E3" s="11"/>
    </row>
    <row r="4" spans="1:5" ht="15">
      <c r="A4" s="3" t="s">
        <v>8</v>
      </c>
      <c r="B4" s="10">
        <v>1</v>
      </c>
      <c r="D4" s="10">
        <v>1</v>
      </c>
      <c r="E4" s="11"/>
    </row>
    <row r="5" spans="1:5" ht="15">
      <c r="A5" s="3" t="s">
        <v>9</v>
      </c>
      <c r="B5" s="13" t="s">
        <v>51</v>
      </c>
      <c r="D5" s="13" t="s">
        <v>52</v>
      </c>
      <c r="E5" s="11"/>
    </row>
    <row r="6" spans="1:5" ht="15">
      <c r="A6" s="3" t="s">
        <v>19</v>
      </c>
      <c r="B6" s="13" t="s">
        <v>79</v>
      </c>
      <c r="D6" s="13" t="s">
        <v>77</v>
      </c>
      <c r="E6" s="11"/>
    </row>
    <row r="7" spans="1:5" ht="15">
      <c r="A7" s="3" t="s">
        <v>82</v>
      </c>
      <c r="B7" s="17" t="s">
        <v>76</v>
      </c>
      <c r="D7" s="17" t="s">
        <v>78</v>
      </c>
      <c r="E7" s="11"/>
    </row>
    <row r="8" spans="1:5" ht="15">
      <c r="A8" s="50" t="s">
        <v>83</v>
      </c>
      <c r="B8" s="52"/>
      <c r="C8" s="51" t="s">
        <v>84</v>
      </c>
      <c r="D8" s="52"/>
      <c r="E8" s="62" t="s">
        <v>84</v>
      </c>
    </row>
    <row r="9" spans="1:5" ht="15">
      <c r="A9" s="3" t="s">
        <v>27</v>
      </c>
      <c r="B9" s="58">
        <v>27.822172329177192</v>
      </c>
      <c r="C9" s="49">
        <v>4.862577761701854</v>
      </c>
      <c r="D9" s="58">
        <v>28.392486275196653</v>
      </c>
      <c r="E9" s="63">
        <v>8.814820412047984</v>
      </c>
    </row>
    <row r="10" spans="1:5" ht="15">
      <c r="A10" s="3" t="s">
        <v>28</v>
      </c>
      <c r="B10" s="59">
        <v>25.80836726109261</v>
      </c>
      <c r="C10" s="49">
        <v>2.101222997727523</v>
      </c>
      <c r="D10" s="59">
        <v>27.534579785871685</v>
      </c>
      <c r="E10" s="63">
        <v>7.615363601171568</v>
      </c>
    </row>
    <row r="11" spans="1:5" ht="15">
      <c r="A11" s="50" t="s">
        <v>29</v>
      </c>
      <c r="B11" s="61">
        <v>29.993112903402718</v>
      </c>
      <c r="C11" s="60">
        <v>11.252809679966933</v>
      </c>
      <c r="D11" s="61">
        <v>29.277122918028574</v>
      </c>
      <c r="E11" s="64">
        <v>10.203197505199098</v>
      </c>
    </row>
    <row r="12" spans="1:5" ht="15">
      <c r="A12" s="65" t="s">
        <v>91</v>
      </c>
      <c r="B12" s="66" t="s">
        <v>20</v>
      </c>
      <c r="C12" s="67" t="s">
        <v>20</v>
      </c>
      <c r="D12" s="66" t="s">
        <v>20</v>
      </c>
      <c r="E12" s="68" t="s">
        <v>20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4"/>
  <sheetViews>
    <sheetView zoomScalePageLayoutView="0" workbookViewId="0" topLeftCell="A1">
      <selection activeCell="L2" sqref="L2"/>
    </sheetView>
  </sheetViews>
  <sheetFormatPr defaultColWidth="9.140625" defaultRowHeight="15"/>
  <cols>
    <col min="7" max="7" width="15.8515625" style="0" bestFit="1" customWidth="1"/>
  </cols>
  <sheetData>
    <row r="1" spans="1:16" ht="15">
      <c r="A1" t="s">
        <v>53</v>
      </c>
      <c r="B1" t="s">
        <v>54</v>
      </c>
      <c r="C1" t="s">
        <v>55</v>
      </c>
      <c r="D1" t="s">
        <v>56</v>
      </c>
      <c r="E1" t="s">
        <v>57</v>
      </c>
      <c r="F1" t="s">
        <v>58</v>
      </c>
      <c r="G1" t="s">
        <v>59</v>
      </c>
      <c r="H1" t="s">
        <v>60</v>
      </c>
      <c r="I1" t="s">
        <v>61</v>
      </c>
      <c r="J1" t="s">
        <v>62</v>
      </c>
      <c r="K1" t="s">
        <v>63</v>
      </c>
      <c r="L1" t="s">
        <v>64</v>
      </c>
      <c r="M1" t="s">
        <v>65</v>
      </c>
      <c r="N1" t="s">
        <v>5</v>
      </c>
      <c r="O1" t="s">
        <v>9</v>
      </c>
      <c r="P1" t="s">
        <v>66</v>
      </c>
    </row>
    <row r="2" spans="1:16" ht="15">
      <c r="A2">
        <v>665</v>
      </c>
      <c r="B2" t="s">
        <v>67</v>
      </c>
      <c r="C2" t="s">
        <v>68</v>
      </c>
      <c r="D2">
        <v>0.0262</v>
      </c>
      <c r="E2" t="s">
        <v>69</v>
      </c>
      <c r="G2" s="47">
        <v>42629.510416666664</v>
      </c>
      <c r="I2" t="s">
        <v>70</v>
      </c>
      <c r="K2" t="s">
        <v>71</v>
      </c>
      <c r="L2">
        <v>303055</v>
      </c>
      <c r="M2" t="s">
        <v>72</v>
      </c>
      <c r="N2">
        <v>747100</v>
      </c>
      <c r="O2" t="s">
        <v>51</v>
      </c>
      <c r="P2" t="s">
        <v>73</v>
      </c>
    </row>
    <row r="3" spans="1:16" ht="15">
      <c r="A3">
        <v>665</v>
      </c>
      <c r="B3" t="s">
        <v>67</v>
      </c>
      <c r="C3" t="s">
        <v>68</v>
      </c>
      <c r="D3">
        <v>0.0274</v>
      </c>
      <c r="E3" t="s">
        <v>69</v>
      </c>
      <c r="G3" s="47">
        <v>42612.475694444445</v>
      </c>
      <c r="I3" t="s">
        <v>70</v>
      </c>
      <c r="K3" t="s">
        <v>71</v>
      </c>
      <c r="L3">
        <v>303055</v>
      </c>
      <c r="M3" t="s">
        <v>72</v>
      </c>
      <c r="N3">
        <v>747100</v>
      </c>
      <c r="O3" t="s">
        <v>51</v>
      </c>
      <c r="P3" t="s">
        <v>73</v>
      </c>
    </row>
    <row r="4" spans="1:16" ht="15">
      <c r="A4">
        <v>665</v>
      </c>
      <c r="B4" t="s">
        <v>67</v>
      </c>
      <c r="C4" t="s">
        <v>68</v>
      </c>
      <c r="D4">
        <v>0.03</v>
      </c>
      <c r="E4" t="s">
        <v>69</v>
      </c>
      <c r="G4" s="47">
        <v>42586.52777777778</v>
      </c>
      <c r="I4" t="s">
        <v>70</v>
      </c>
      <c r="K4" t="s">
        <v>71</v>
      </c>
      <c r="L4">
        <v>303055</v>
      </c>
      <c r="M4" t="s">
        <v>72</v>
      </c>
      <c r="N4">
        <v>747100</v>
      </c>
      <c r="O4" t="s">
        <v>51</v>
      </c>
      <c r="P4" t="s">
        <v>73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9"/>
  <sheetViews>
    <sheetView zoomScalePageLayoutView="0" workbookViewId="0" topLeftCell="A1">
      <selection activeCell="D7" sqref="D7:D9"/>
    </sheetView>
  </sheetViews>
  <sheetFormatPr defaultColWidth="9.140625" defaultRowHeight="15"/>
  <cols>
    <col min="7" max="7" width="15.8515625" style="0" bestFit="1" customWidth="1"/>
  </cols>
  <sheetData>
    <row r="1" spans="1:16" ht="15">
      <c r="A1" t="s">
        <v>53</v>
      </c>
      <c r="B1" t="s">
        <v>54</v>
      </c>
      <c r="C1" t="s">
        <v>55</v>
      </c>
      <c r="D1" t="s">
        <v>56</v>
      </c>
      <c r="E1" t="s">
        <v>57</v>
      </c>
      <c r="F1" t="s">
        <v>58</v>
      </c>
      <c r="G1" t="s">
        <v>59</v>
      </c>
      <c r="H1" t="s">
        <v>60</v>
      </c>
      <c r="I1" t="s">
        <v>61</v>
      </c>
      <c r="J1" t="s">
        <v>62</v>
      </c>
      <c r="K1" t="s">
        <v>63</v>
      </c>
      <c r="L1" t="s">
        <v>64</v>
      </c>
      <c r="M1" t="s">
        <v>65</v>
      </c>
      <c r="N1" t="s">
        <v>5</v>
      </c>
      <c r="O1" t="s">
        <v>9</v>
      </c>
      <c r="P1" t="s">
        <v>66</v>
      </c>
    </row>
    <row r="2" spans="1:16" ht="15">
      <c r="A2">
        <v>99717</v>
      </c>
      <c r="B2" t="s">
        <v>67</v>
      </c>
      <c r="C2" t="s">
        <v>85</v>
      </c>
      <c r="D2">
        <v>2.01</v>
      </c>
      <c r="E2" t="s">
        <v>86</v>
      </c>
      <c r="G2" s="47">
        <v>42629.510416666664</v>
      </c>
      <c r="I2" t="s">
        <v>70</v>
      </c>
      <c r="J2" t="s">
        <v>87</v>
      </c>
      <c r="K2" t="s">
        <v>71</v>
      </c>
      <c r="L2">
        <v>303055</v>
      </c>
      <c r="M2" t="s">
        <v>72</v>
      </c>
      <c r="N2">
        <v>747100</v>
      </c>
      <c r="O2" t="s">
        <v>51</v>
      </c>
      <c r="P2" t="s">
        <v>73</v>
      </c>
    </row>
    <row r="3" spans="1:16" ht="15">
      <c r="A3">
        <v>99717</v>
      </c>
      <c r="B3" t="s">
        <v>67</v>
      </c>
      <c r="C3" t="s">
        <v>85</v>
      </c>
      <c r="D3">
        <v>6.9</v>
      </c>
      <c r="E3" t="s">
        <v>86</v>
      </c>
      <c r="G3" s="47">
        <v>42612.475694444445</v>
      </c>
      <c r="I3" t="s">
        <v>70</v>
      </c>
      <c r="K3" t="s">
        <v>71</v>
      </c>
      <c r="L3">
        <v>303055</v>
      </c>
      <c r="M3" t="s">
        <v>72</v>
      </c>
      <c r="N3">
        <v>747100</v>
      </c>
      <c r="O3" t="s">
        <v>51</v>
      </c>
      <c r="P3" t="s">
        <v>73</v>
      </c>
    </row>
    <row r="4" spans="1:16" ht="15">
      <c r="A4">
        <v>99717</v>
      </c>
      <c r="B4" t="s">
        <v>67</v>
      </c>
      <c r="C4" t="s">
        <v>85</v>
      </c>
      <c r="D4">
        <v>8.29</v>
      </c>
      <c r="E4" t="s">
        <v>86</v>
      </c>
      <c r="G4" s="47">
        <v>42586.52777777778</v>
      </c>
      <c r="I4" t="s">
        <v>70</v>
      </c>
      <c r="K4" t="s">
        <v>71</v>
      </c>
      <c r="L4">
        <v>303055</v>
      </c>
      <c r="M4" t="s">
        <v>72</v>
      </c>
      <c r="N4">
        <v>747100</v>
      </c>
      <c r="O4" t="s">
        <v>51</v>
      </c>
      <c r="P4" t="s">
        <v>73</v>
      </c>
    </row>
    <row r="7" ht="15">
      <c r="D7">
        <f>D2/1000</f>
        <v>0.0020099999999999996</v>
      </c>
    </row>
    <row r="8" ht="15">
      <c r="D8">
        <f>D3/1000</f>
        <v>0.006900000000000001</v>
      </c>
    </row>
    <row r="9" ht="15">
      <c r="D9">
        <f>D4/1000</f>
        <v>0.008289999999999999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O4"/>
  <sheetViews>
    <sheetView zoomScalePageLayoutView="0" workbookViewId="0" topLeftCell="A1">
      <selection activeCell="D2" sqref="D2:D4"/>
    </sheetView>
  </sheetViews>
  <sheetFormatPr defaultColWidth="9.140625" defaultRowHeight="15"/>
  <cols>
    <col min="7" max="7" width="15.8515625" style="0" bestFit="1" customWidth="1"/>
  </cols>
  <sheetData>
    <row r="1" spans="1:15" ht="15">
      <c r="A1" t="s">
        <v>53</v>
      </c>
      <c r="B1" t="s">
        <v>54</v>
      </c>
      <c r="C1" t="s">
        <v>55</v>
      </c>
      <c r="D1" t="s">
        <v>56</v>
      </c>
      <c r="E1" t="s">
        <v>57</v>
      </c>
      <c r="F1" t="s">
        <v>58</v>
      </c>
      <c r="G1" t="s">
        <v>59</v>
      </c>
      <c r="H1" t="s">
        <v>60</v>
      </c>
      <c r="I1" t="s">
        <v>61</v>
      </c>
      <c r="J1" t="s">
        <v>62</v>
      </c>
      <c r="K1" t="s">
        <v>63</v>
      </c>
      <c r="L1" t="s">
        <v>64</v>
      </c>
      <c r="M1" t="s">
        <v>65</v>
      </c>
      <c r="N1" t="s">
        <v>5</v>
      </c>
      <c r="O1" t="s">
        <v>9</v>
      </c>
    </row>
    <row r="2" spans="1:15" ht="15">
      <c r="A2">
        <v>665</v>
      </c>
      <c r="B2" t="s">
        <v>67</v>
      </c>
      <c r="C2" t="s">
        <v>68</v>
      </c>
      <c r="D2">
        <v>0.0276</v>
      </c>
      <c r="E2" t="s">
        <v>69</v>
      </c>
      <c r="G2" s="47">
        <v>42629.45</v>
      </c>
      <c r="I2" t="s">
        <v>70</v>
      </c>
      <c r="K2" t="s">
        <v>80</v>
      </c>
      <c r="L2">
        <v>303059</v>
      </c>
      <c r="M2" t="s">
        <v>81</v>
      </c>
      <c r="N2">
        <v>747300</v>
      </c>
      <c r="O2" t="s">
        <v>52</v>
      </c>
    </row>
    <row r="3" spans="1:15" ht="15">
      <c r="A3">
        <v>665</v>
      </c>
      <c r="B3" t="s">
        <v>67</v>
      </c>
      <c r="C3" t="s">
        <v>68</v>
      </c>
      <c r="D3">
        <v>0.0292</v>
      </c>
      <c r="E3" t="s">
        <v>69</v>
      </c>
      <c r="G3" s="47">
        <v>42612.525</v>
      </c>
      <c r="I3" t="s">
        <v>70</v>
      </c>
      <c r="K3" t="s">
        <v>80</v>
      </c>
      <c r="L3">
        <v>303059</v>
      </c>
      <c r="M3" t="s">
        <v>81</v>
      </c>
      <c r="N3">
        <v>747300</v>
      </c>
      <c r="O3" t="s">
        <v>52</v>
      </c>
    </row>
    <row r="4" spans="1:15" ht="15">
      <c r="A4">
        <v>665</v>
      </c>
      <c r="B4" t="s">
        <v>67</v>
      </c>
      <c r="C4" t="s">
        <v>68</v>
      </c>
      <c r="D4">
        <v>0.0284</v>
      </c>
      <c r="E4" t="s">
        <v>69</v>
      </c>
      <c r="G4" s="47">
        <v>42586.59375</v>
      </c>
      <c r="I4" t="s">
        <v>70</v>
      </c>
      <c r="K4" t="s">
        <v>80</v>
      </c>
      <c r="L4">
        <v>303059</v>
      </c>
      <c r="M4" t="s">
        <v>81</v>
      </c>
      <c r="N4">
        <v>747300</v>
      </c>
      <c r="O4" t="s">
        <v>52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8"/>
  <sheetViews>
    <sheetView zoomScalePageLayoutView="0" workbookViewId="0" topLeftCell="A1">
      <selection activeCell="J12" sqref="J12"/>
    </sheetView>
  </sheetViews>
  <sheetFormatPr defaultColWidth="9.140625" defaultRowHeight="15"/>
  <cols>
    <col min="7" max="7" width="15.8515625" style="0" bestFit="1" customWidth="1"/>
  </cols>
  <sheetData>
    <row r="1" spans="1:15" ht="15">
      <c r="A1" t="s">
        <v>53</v>
      </c>
      <c r="B1" t="s">
        <v>54</v>
      </c>
      <c r="C1" t="s">
        <v>55</v>
      </c>
      <c r="D1" t="s">
        <v>56</v>
      </c>
      <c r="E1" t="s">
        <v>57</v>
      </c>
      <c r="F1" t="s">
        <v>58</v>
      </c>
      <c r="G1" t="s">
        <v>59</v>
      </c>
      <c r="H1" t="s">
        <v>60</v>
      </c>
      <c r="I1" t="s">
        <v>61</v>
      </c>
      <c r="J1" t="s">
        <v>62</v>
      </c>
      <c r="K1" t="s">
        <v>63</v>
      </c>
      <c r="L1" t="s">
        <v>64</v>
      </c>
      <c r="M1" t="s">
        <v>65</v>
      </c>
      <c r="N1" t="s">
        <v>5</v>
      </c>
      <c r="O1" t="s">
        <v>9</v>
      </c>
    </row>
    <row r="2" spans="1:15" ht="15">
      <c r="A2">
        <v>99717</v>
      </c>
      <c r="B2" t="s">
        <v>67</v>
      </c>
      <c r="C2" t="s">
        <v>85</v>
      </c>
      <c r="D2">
        <v>7.56</v>
      </c>
      <c r="E2" t="s">
        <v>86</v>
      </c>
      <c r="G2" s="47">
        <v>42629.45</v>
      </c>
      <c r="I2" t="s">
        <v>70</v>
      </c>
      <c r="J2" t="s">
        <v>87</v>
      </c>
      <c r="K2" t="s">
        <v>80</v>
      </c>
      <c r="L2">
        <v>303059</v>
      </c>
      <c r="M2" t="s">
        <v>81</v>
      </c>
      <c r="N2">
        <v>747300</v>
      </c>
      <c r="O2" t="s">
        <v>52</v>
      </c>
    </row>
    <row r="3" spans="1:15" ht="15">
      <c r="A3">
        <v>99717</v>
      </c>
      <c r="B3" t="s">
        <v>67</v>
      </c>
      <c r="C3" t="s">
        <v>85</v>
      </c>
      <c r="D3">
        <v>9.34</v>
      </c>
      <c r="E3" t="s">
        <v>86</v>
      </c>
      <c r="G3" s="47">
        <v>42612.525</v>
      </c>
      <c r="I3" t="s">
        <v>70</v>
      </c>
      <c r="K3" t="s">
        <v>80</v>
      </c>
      <c r="L3">
        <v>303059</v>
      </c>
      <c r="M3" t="s">
        <v>81</v>
      </c>
      <c r="N3">
        <v>747300</v>
      </c>
      <c r="O3" t="s">
        <v>52</v>
      </c>
    </row>
    <row r="4" spans="1:15" ht="15">
      <c r="A4">
        <v>99717</v>
      </c>
      <c r="B4" t="s">
        <v>67</v>
      </c>
      <c r="C4" t="s">
        <v>85</v>
      </c>
      <c r="D4">
        <v>9.7</v>
      </c>
      <c r="E4" t="s">
        <v>86</v>
      </c>
      <c r="G4" s="47">
        <v>42586.59375</v>
      </c>
      <c r="I4" t="s">
        <v>70</v>
      </c>
      <c r="K4" t="s">
        <v>80</v>
      </c>
      <c r="L4">
        <v>303059</v>
      </c>
      <c r="M4" t="s">
        <v>81</v>
      </c>
      <c r="N4">
        <v>747300</v>
      </c>
      <c r="O4" t="s">
        <v>52</v>
      </c>
    </row>
    <row r="6" ht="15">
      <c r="D6">
        <f>D2/1000</f>
        <v>0.00756</v>
      </c>
    </row>
    <row r="7" ht="15">
      <c r="D7">
        <f>D3/1000</f>
        <v>0.00934</v>
      </c>
    </row>
    <row r="8" ht="15">
      <c r="D8">
        <f>D4/1000</f>
        <v>0.009699999999999999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Beranek, Ashley</dc:creator>
  <cp:keywords/>
  <dc:description/>
  <cp:lastModifiedBy>Beranek, Ashley E</cp:lastModifiedBy>
  <cp:lastPrinted>2015-01-15T15:52:42Z</cp:lastPrinted>
  <dcterms:created xsi:type="dcterms:W3CDTF">2013-02-19T19:05:26Z</dcterms:created>
  <dcterms:modified xsi:type="dcterms:W3CDTF">2016-12-05T21:52:05Z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