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030" activeTab="0"/>
  </bookViews>
  <sheets>
    <sheet name="Project Description" sheetId="1" r:id="rId1"/>
    <sheet name="Project Budget" sheetId="2" r:id="rId2"/>
    <sheet name="SLOH Worksheet" sheetId="3" r:id="rId3"/>
  </sheets>
  <definedNames>
    <definedName name="_xlnm.Print_Area" localSheetId="1">'Project Budget'!$A$1:$D$25</definedName>
    <definedName name="_xlnm.Print_Area" localSheetId="0">'Project Description'!$A$1:$C$47</definedName>
    <definedName name="_xlnm.Print_Area" localSheetId="2">'SLOH Worksheet'!$A$16:$E$96</definedName>
    <definedName name="_xlnm.Print_Titles" localSheetId="2">'SLOH Worksheet'!$2:$15</definedName>
  </definedNames>
  <calcPr fullCalcOnLoad="1"/>
</workbook>
</file>

<file path=xl/sharedStrings.xml><?xml version="1.0" encoding="utf-8"?>
<sst xmlns="http://schemas.openxmlformats.org/spreadsheetml/2006/main" count="231" uniqueCount="212">
  <si>
    <t>Author Name:</t>
  </si>
  <si>
    <t>Telephone:</t>
  </si>
  <si>
    <t>Region:</t>
  </si>
  <si>
    <t>Program:</t>
  </si>
  <si>
    <t>SLOH Lab Services*</t>
  </si>
  <si>
    <t>Equipment &lt;$5,000</t>
  </si>
  <si>
    <t>Partner Contributions</t>
  </si>
  <si>
    <t>Supervisor's Name:</t>
  </si>
  <si>
    <t>1. PROJECT AUTHOR</t>
  </si>
  <si>
    <t>2. PROJECT CATEGORY
(1, 2a, 2b, 2c, 3a, 3b, 3c)</t>
  </si>
  <si>
    <t>3. ACTIVITY CODE</t>
  </si>
  <si>
    <t>4. WORKPLAN DETAILS</t>
  </si>
  <si>
    <t>a)</t>
  </si>
  <si>
    <t>b)</t>
  </si>
  <si>
    <t>c)</t>
  </si>
  <si>
    <t>d)</t>
  </si>
  <si>
    <t>e)</t>
  </si>
  <si>
    <t>Project Description:</t>
  </si>
  <si>
    <t>Project Justification:</t>
  </si>
  <si>
    <t>Locational Information:</t>
  </si>
  <si>
    <t>Performance Measures:</t>
  </si>
  <si>
    <t>Data Management</t>
  </si>
  <si>
    <t>f)</t>
  </si>
  <si>
    <t>1. Watershed</t>
  </si>
  <si>
    <t>3. WBIC(s) - List All</t>
  </si>
  <si>
    <t>1. # of sample sites</t>
  </si>
  <si>
    <t>2. # of of sampling events.</t>
  </si>
  <si>
    <t>3. Date sample collection complete.</t>
  </si>
  <si>
    <t>5. Date of final report.</t>
  </si>
  <si>
    <t>4. Date of complete data entry.</t>
  </si>
  <si>
    <t>1. What database will be used?</t>
  </si>
  <si>
    <t>2. Who is responsible for entering data?</t>
  </si>
  <si>
    <t>1.Why is project necessary?</t>
  </si>
  <si>
    <t>2. What mgmt. Question is being addressed?</t>
  </si>
  <si>
    <t>FTE Hours</t>
  </si>
  <si>
    <t xml:space="preserve"> Supplies</t>
  </si>
  <si>
    <t>Travel</t>
  </si>
  <si>
    <t>Contractual</t>
  </si>
  <si>
    <r>
      <t xml:space="preserve">Capital Equipment </t>
    </r>
    <r>
      <rPr>
        <u val="single"/>
        <sz val="10"/>
        <color indexed="8"/>
        <rFont val="Times New Roman"/>
        <family val="1"/>
      </rPr>
      <t>&gt;</t>
    </r>
    <r>
      <rPr>
        <sz val="10"/>
        <color indexed="8"/>
        <rFont val="Times New Roman"/>
        <family val="1"/>
      </rPr>
      <t>$5,000</t>
    </r>
  </si>
  <si>
    <t>5. BUDGET</t>
  </si>
  <si>
    <t>LTE Information</t>
  </si>
  <si>
    <t>Computed LTE Salary</t>
  </si>
  <si>
    <t>2a - Hours Needed</t>
  </si>
  <si>
    <t>2b - Hourly Wage</t>
  </si>
  <si>
    <t>2d - Indirect @11.43% of (Salary + Fringe)</t>
  </si>
  <si>
    <t>Total Cost of Project</t>
  </si>
  <si>
    <t>DNR Contributions:  Sub-total:</t>
  </si>
  <si>
    <t>FTE Hours Needed</t>
  </si>
  <si>
    <t>LTE Funds Needed</t>
  </si>
  <si>
    <t>Supplies - Describe in detail.</t>
  </si>
  <si>
    <t>Contractual - Who? What?
How Much?</t>
  </si>
  <si>
    <t>g)</t>
  </si>
  <si>
    <t>h)</t>
  </si>
  <si>
    <t>i)</t>
  </si>
  <si>
    <t>Basic Agreement Water Quality Monitoring</t>
  </si>
  <si>
    <t>Collector/Submitter Name:</t>
  </si>
  <si>
    <t>Project Name:</t>
  </si>
  <si>
    <t>Activity Category Name/Code:</t>
  </si>
  <si>
    <t>Activity Name/Code:</t>
  </si>
  <si>
    <t>Project Number*:</t>
  </si>
  <si>
    <t>Mon. Activity Code:</t>
  </si>
  <si>
    <t xml:space="preserve"> </t>
  </si>
  <si>
    <t>SLOH Acct. Code*:</t>
  </si>
  <si>
    <t>FY of Analysis:</t>
  </si>
  <si>
    <t>FY 2008</t>
  </si>
  <si>
    <t xml:space="preserve">* For requests to use the SLOH Basic Aggreement Resources, this form must be completed and submitted for review and approval by______ before samples may be submitted.  The Test Request forms must be completed using the appropriate codes or the sample may </t>
  </si>
  <si>
    <t>Test ID</t>
  </si>
  <si>
    <t>Test Description</t>
  </si>
  <si>
    <t>RVU/Test</t>
  </si>
  <si>
    <t xml:space="preserve"> # of</t>
  </si>
  <si>
    <t>Total for</t>
  </si>
  <si>
    <t>Samples</t>
  </si>
  <si>
    <t>Test</t>
  </si>
  <si>
    <t>Bacti</t>
  </si>
  <si>
    <t>Price per RVU =</t>
  </si>
  <si>
    <t>B200ALT</t>
  </si>
  <si>
    <t>MFFCC</t>
  </si>
  <si>
    <t>B152ALT</t>
  </si>
  <si>
    <t>E COLI ENZYMATIC SUBTRATE QUANTITRAY MPN</t>
  </si>
  <si>
    <t>B210ALT</t>
  </si>
  <si>
    <t>FECAL STREPTOCOCCI</t>
  </si>
  <si>
    <t>Inorganics</t>
  </si>
  <si>
    <t>Nutrients</t>
  </si>
  <si>
    <t>I440NLD</t>
  </si>
  <si>
    <t>AMMONIA-N (SM 4500-NH3H)</t>
  </si>
  <si>
    <t>I460MLD</t>
  </si>
  <si>
    <t>NITRATE PLUS NITRITE-N</t>
  </si>
  <si>
    <t>I470BLT</t>
  </si>
  <si>
    <t>TOTAL KJELDAHL NITROGEN</t>
  </si>
  <si>
    <t>I520PLT</t>
  </si>
  <si>
    <t>TOTAL PHOSPHORUS</t>
  </si>
  <si>
    <t>I530ALD</t>
  </si>
  <si>
    <t>ORTHOPHOSPHATE AS P, LOW RANGE</t>
  </si>
  <si>
    <t>Solids</t>
  </si>
  <si>
    <t>I640FLT</t>
  </si>
  <si>
    <t>TOTAL SOLIDS</t>
  </si>
  <si>
    <t>I640GLT</t>
  </si>
  <si>
    <t>TOTAL VOLATILE SOLIDS</t>
  </si>
  <si>
    <t>I650HLT</t>
  </si>
  <si>
    <t>SUSPENDED SOLIDS</t>
  </si>
  <si>
    <t>VOLATILE SUSPENDED SOLIDS</t>
  </si>
  <si>
    <t>I640FLD + I640FLT</t>
  </si>
  <si>
    <t>TOTAL DISSOLVED SOLIDS, 180 C, PLUS TOTAL SOLIDS</t>
  </si>
  <si>
    <t>I660ALT</t>
  </si>
  <si>
    <t>TURBIDITY</t>
  </si>
  <si>
    <t>Misc.</t>
  </si>
  <si>
    <t>I120ALT</t>
  </si>
  <si>
    <t>ALKALINITY, GRAN TECHNIQUE</t>
  </si>
  <si>
    <t>I180ALT</t>
  </si>
  <si>
    <t>BOD, 5 DAY</t>
  </si>
  <si>
    <t>I240ELT</t>
  </si>
  <si>
    <t>CHLORIDE</t>
  </si>
  <si>
    <t>I251UNF</t>
  </si>
  <si>
    <t>CHLOROPHYLL A, FLUORESCENCE, FF (WELSCHMEYER 1994)</t>
  </si>
  <si>
    <t>I251UNL</t>
  </si>
  <si>
    <t>CHLOROPHYLL A, FLUORESCENCE (WELSCHMEYER 1994)</t>
  </si>
  <si>
    <t>I280ALT</t>
  </si>
  <si>
    <t>COD,LOW LEVEL</t>
  </si>
  <si>
    <t>I290ALT</t>
  </si>
  <si>
    <t>COLOR, TRUE, PT-CO</t>
  </si>
  <si>
    <t>I305ALT</t>
  </si>
  <si>
    <t>AUTOMATED CONDUCTIVITY, PH &amp; ALKALINITY</t>
  </si>
  <si>
    <t>I320VUT</t>
  </si>
  <si>
    <t>CYANIDE</t>
  </si>
  <si>
    <t>I500ALT</t>
  </si>
  <si>
    <t>PH, LAB</t>
  </si>
  <si>
    <t>I410BLT</t>
  </si>
  <si>
    <t>MBAS, COLORIMETRIC</t>
  </si>
  <si>
    <t>I560LLD</t>
  </si>
  <si>
    <t>SILICA, DISSOLVED, LOW RANGE</t>
  </si>
  <si>
    <t>I600DLT</t>
  </si>
  <si>
    <t>SULFATE, AUTOMATED</t>
  </si>
  <si>
    <t>I710ALT</t>
  </si>
  <si>
    <t>FIELD TESTS (Required if field pH, DO, etc. on Lab Slip)</t>
  </si>
  <si>
    <t>Metals</t>
  </si>
  <si>
    <t>Hardness (Includes Ca, Mg, &amp; Digestion)</t>
  </si>
  <si>
    <t>I370IDT</t>
  </si>
  <si>
    <t>IRON, TOTAL , ICP</t>
  </si>
  <si>
    <t>I400IDT</t>
  </si>
  <si>
    <t>MANGANESE, TOTAL , ICP</t>
  </si>
  <si>
    <t>I540IDT</t>
  </si>
  <si>
    <t>POTASSIUM, TOTAL , ICP</t>
  </si>
  <si>
    <t>I580IDT</t>
  </si>
  <si>
    <t>SODIUM, TOTAL , ICP</t>
  </si>
  <si>
    <t>I322IDT</t>
  </si>
  <si>
    <t>DIGESTION, TOTAL , LIQUIDS, ICP + ICP SETUP</t>
  </si>
  <si>
    <t>ICP Panels</t>
  </si>
  <si>
    <t xml:space="preserve">Ca+Mg+Na+Hardness, Total </t>
  </si>
  <si>
    <t xml:space="preserve">Ca+Mg+Na+Mn+Fe+K+Zn+Hardness, Total </t>
  </si>
  <si>
    <t>Trace Low Level Metals</t>
  </si>
  <si>
    <t>I323ZDR</t>
  </si>
  <si>
    <t>DIG, TOT REC, IN BOTTLE, ICPMS</t>
  </si>
  <si>
    <t>I495PBC</t>
  </si>
  <si>
    <t>CLEAN BOTTLE PREP</t>
  </si>
  <si>
    <t>I860ZUT</t>
  </si>
  <si>
    <t>ICP-MS 11 TOTAL RECOVERABLE (11.3RV + 0.7RV per element)</t>
  </si>
  <si>
    <t>I430ZDT</t>
  </si>
  <si>
    <t>Mercury, Atomic Fluorescence, (low level)</t>
  </si>
  <si>
    <t>I495ZBC</t>
  </si>
  <si>
    <t>Clean Bottle Prep, Hg (low level)(glass)</t>
  </si>
  <si>
    <t>Biomonitoring</t>
  </si>
  <si>
    <t>CHRONIC TEST WITH FATHEAD MINNOW</t>
  </si>
  <si>
    <t>CHRONIC TEST WITH CERIODAPHNIA d.</t>
  </si>
  <si>
    <t>CHRONIC TEST WITH DAPHNIA m.</t>
  </si>
  <si>
    <t>ACUTE TEST WITH FATHEAD MINNOW</t>
  </si>
  <si>
    <t>ACUTE TEST WITH CERIODAPHNIA d.</t>
  </si>
  <si>
    <t>ACUTE TEST WITH DAPHNIA m.</t>
  </si>
  <si>
    <t>ACUTE LOW VOLUME SCREEN</t>
  </si>
  <si>
    <t>MICROTOX TEST</t>
  </si>
  <si>
    <t>(Note: Cost for biomonitoring samples funded differently)</t>
  </si>
  <si>
    <t>SLOH Total =</t>
  </si>
  <si>
    <t>* If requesting SLH support, the attached worksheet must be completed.</t>
  </si>
  <si>
    <t>PLEASE FILL IN THE YELLOW HIGHLIGHTED CELLS
Grey Cells Populate Automatically
USE TABS BELOW TO SWITCH BETWEEN WORKSHEETS</t>
  </si>
  <si>
    <t>PLEASE FILL IN THE BLUE HIGHLIGHTED CELLS
USE TABS BELOW TO SWITCH BETWEEN WORKSHEETS</t>
  </si>
  <si>
    <t>2. County(ies)</t>
  </si>
  <si>
    <t>3. Water Body(ies) - List All</t>
  </si>
  <si>
    <t>Equipment - What is needed
and why? Cost?</t>
  </si>
  <si>
    <r>
      <t xml:space="preserve">Capital Equipment </t>
    </r>
    <r>
      <rPr>
        <u val="single"/>
        <sz val="10"/>
        <rFont val="Times New Roman"/>
        <family val="1"/>
      </rPr>
      <t>&gt;</t>
    </r>
    <r>
      <rPr>
        <sz val="10"/>
        <rFont val="Times New Roman"/>
        <family val="1"/>
      </rPr>
      <t>$5,000 - What
is needed and why? Cost?</t>
    </r>
  </si>
  <si>
    <t>State Lab of Hygiene Analyses - Describe the number and type of parameters being tested.</t>
  </si>
  <si>
    <t>Partner Contributions - will others (outside DNR) contribute time and/or money to the project?  If yes, describe briefly.</t>
  </si>
  <si>
    <t>Project Budget - State FY 2008</t>
  </si>
  <si>
    <t>July 1, 2007 - June 30, 2008</t>
  </si>
  <si>
    <t>2c - Fringe @24.58% of Salary</t>
  </si>
  <si>
    <t>SCR</t>
  </si>
  <si>
    <t>Water</t>
  </si>
  <si>
    <t>WTSK</t>
  </si>
  <si>
    <t>Are the water bodies meeting there natural attainable use.</t>
  </si>
  <si>
    <t>1</t>
  </si>
  <si>
    <t>Winter 2008/2009</t>
  </si>
  <si>
    <t>Fish and Habitat Database in conjunction with SWIMS.</t>
  </si>
  <si>
    <t>Jean Unmuth</t>
  </si>
  <si>
    <t>935-1926</t>
  </si>
  <si>
    <t>Andy Morton</t>
  </si>
  <si>
    <t>Bear Creek (1) Blue River (2) Honey Creek (3)</t>
  </si>
  <si>
    <t>Honey Creek (3)</t>
  </si>
  <si>
    <t>Bear Creek = 1234600</t>
  </si>
  <si>
    <t>Blue River = 1211000</t>
  </si>
  <si>
    <t>Honey Creek = 1253900</t>
  </si>
  <si>
    <t>Bear Creek</t>
  </si>
  <si>
    <t>Richland (1) Iowa (2) Sauk (3)</t>
  </si>
  <si>
    <t>Bear Creek (1) Unnamed Stream 11-5 9N 2E (1) Little Bear Creek (1)</t>
  </si>
  <si>
    <t>Blue River miles 31.8-36.0 (2) Unnamed Tributary S21 T6N R1E (2)</t>
  </si>
  <si>
    <t>Conduct an assessment of these waters using the tools as designated by the Assessment Methodology Team to determine whether the streams (listed below) meet their natural attainable use.  Fish IBI, macroinvertebrate samples, and water quality samples will be collected from varying sites (as listed below) to make this determination.  Region staff will collect samples during the sampling season in calendar year 2007.</t>
  </si>
  <si>
    <t xml:space="preserve">Refinement of 303(d) list - potential to list waters not meeting their attainable use.  These waters have been identified, through either baseline monitoring or complaint investigation, as candidates to be considered as impaired. </t>
  </si>
  <si>
    <t xml:space="preserve">2 per each site for fish IBI and Fall HBI; 12 site visits for Tidbits= 32 </t>
  </si>
  <si>
    <t>Fish Data: Winter 2007; Macroinvertebrates:  As soon as available. Tidbits: May 2008</t>
  </si>
  <si>
    <t>Flow Probe $695.00;  Tidbits (3) basestation &amp; software $506.00</t>
  </si>
  <si>
    <t>Bear Ck = 3; Little Bear Ck = 2; Stream 11-5 (1) Blue R &amp; Trib = 3; Honey Cr = 2</t>
  </si>
  <si>
    <t>University of Wisconsin - Stevens Point; Macroinvertebrate analysis;   11 samples x $115.00 = $1150.00</t>
  </si>
  <si>
    <t>(12 trips x 60 miles) + (18 trips x 30 miles)+ (4 trips X 55 miles = 1480 miles x $0.46/mile = $681.00</t>
  </si>
  <si>
    <t>176 hours X $13.00 /hour=2288</t>
  </si>
  <si>
    <t>Fall, 2007 for IBI and HBI;  June 2008 for Tidbit Oxygen Sampling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</si>
</sst>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
    <numFmt numFmtId="170" formatCode="mmmm\ d\,\ yyyy"/>
  </numFmts>
  <fonts count="12">
    <font>
      <sz val="10"/>
      <name val="Arial"/>
      <family val="0"/>
    </font>
    <font>
      <sz val="8"/>
      <name val="Arial"/>
      <family val="0"/>
    </font>
    <font>
      <b/>
      <sz val="10"/>
      <name val="Times New Roman"/>
      <family val="1"/>
    </font>
    <font>
      <sz val="10"/>
      <name val="Times New Roman"/>
      <family val="1"/>
    </font>
    <font>
      <sz val="10"/>
      <color indexed="8"/>
      <name val="Times New Roman"/>
      <family val="1"/>
    </font>
    <font>
      <b/>
      <sz val="10"/>
      <color indexed="8"/>
      <name val="Times New Roman"/>
      <family val="1"/>
    </font>
    <font>
      <u val="single"/>
      <sz val="10"/>
      <color indexed="8"/>
      <name val="Times New Roman"/>
      <family val="1"/>
    </font>
    <font>
      <u val="single"/>
      <sz val="10"/>
      <name val="Times New Roman"/>
      <family val="1"/>
    </font>
    <font>
      <b/>
      <sz val="18"/>
      <name val="Arial"/>
      <family val="0"/>
    </font>
    <font>
      <b/>
      <sz val="12"/>
      <name val="Arial"/>
      <family val="0"/>
    </font>
    <font>
      <b/>
      <sz val="10"/>
      <name val="Arial"/>
      <family val="0"/>
    </font>
    <font>
      <sz val="8"/>
      <name val="Tahoma"/>
      <family val="2"/>
    </font>
  </fonts>
  <fills count="14">
    <fill>
      <patternFill/>
    </fill>
    <fill>
      <patternFill patternType="gray125"/>
    </fill>
    <fill>
      <patternFill patternType="solid">
        <fgColor indexed="13"/>
        <bgColor indexed="64"/>
      </patternFill>
    </fill>
    <fill>
      <patternFill patternType="solid">
        <fgColor indexed="22"/>
        <bgColor indexed="64"/>
      </patternFill>
    </fill>
    <fill>
      <patternFill patternType="gray0625">
        <bgColor indexed="22"/>
      </patternFill>
    </fill>
    <fill>
      <patternFill patternType="solid">
        <fgColor indexed="41"/>
        <bgColor indexed="64"/>
      </patternFill>
    </fill>
    <fill>
      <patternFill patternType="solid">
        <fgColor indexed="13"/>
        <bgColor indexed="64"/>
      </patternFill>
    </fill>
    <fill>
      <patternFill patternType="solid">
        <fgColor indexed="23"/>
        <bgColor indexed="64"/>
      </patternFill>
    </fill>
    <fill>
      <patternFill patternType="solid">
        <fgColor indexed="13"/>
        <bgColor indexed="64"/>
      </patternFill>
    </fill>
    <fill>
      <patternFill patternType="gray125">
        <fgColor indexed="8"/>
        <bgColor indexed="9"/>
      </patternFill>
    </fill>
    <fill>
      <patternFill patternType="solid">
        <fgColor indexed="13"/>
        <bgColor indexed="64"/>
      </patternFill>
    </fill>
    <fill>
      <patternFill patternType="mediumGray">
        <fgColor indexed="23"/>
        <bgColor indexed="9"/>
      </patternFill>
    </fill>
    <fill>
      <patternFill patternType="solid">
        <fgColor indexed="22"/>
        <bgColor indexed="64"/>
      </patternFill>
    </fill>
    <fill>
      <patternFill patternType="solid">
        <fgColor indexed="22"/>
        <bgColor indexed="64"/>
      </patternFill>
    </fill>
  </fills>
  <borders count="3">
    <border>
      <left/>
      <right/>
      <top/>
      <bottom/>
      <diagonal/>
    </border>
    <border>
      <left>
        <color indexed="63"/>
      </left>
      <right>
        <color indexed="63"/>
      </right>
      <top style="double"/>
      <bottom>
        <color indexed="63"/>
      </bottom>
    </border>
    <border>
      <left>
        <color indexed="63"/>
      </left>
      <right>
        <color indexed="63"/>
      </right>
      <top style="medium"/>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7"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7" fontId="0" fillId="0" borderId="0" applyFill="0" applyBorder="0" applyAlignment="0" applyProtection="0"/>
    <xf numFmtId="5" fontId="0" fillId="0" borderId="0" applyFill="0" applyBorder="0" applyAlignment="0" applyProtection="0"/>
    <xf numFmtId="170" fontId="0" fillId="0" borderId="0" applyFill="0" applyBorder="0" applyAlignment="0" applyProtection="0"/>
    <xf numFmtId="2" fontId="0" fillId="0" borderId="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9" fontId="0" fillId="0" borderId="0" applyFont="0" applyFill="0" applyBorder="0" applyAlignment="0" applyProtection="0"/>
    <xf numFmtId="0" fontId="0" fillId="0" borderId="1" applyNumberFormat="0" applyFill="0" applyAlignment="0" applyProtection="0"/>
  </cellStyleXfs>
  <cellXfs count="70">
    <xf numFmtId="0" fontId="0" fillId="0" borderId="0" xfId="0" applyAlignment="1">
      <alignment/>
    </xf>
    <xf numFmtId="0" fontId="2" fillId="0" borderId="0" xfId="0" applyFont="1" applyAlignment="1">
      <alignment/>
    </xf>
    <xf numFmtId="0" fontId="3" fillId="0" borderId="0" xfId="0" applyFont="1" applyFill="1" applyAlignment="1">
      <alignment/>
    </xf>
    <xf numFmtId="0" fontId="3" fillId="0" borderId="0" xfId="0" applyFont="1" applyAlignment="1">
      <alignment/>
    </xf>
    <xf numFmtId="0" fontId="3" fillId="0" borderId="0" xfId="0" applyFont="1" applyAlignment="1">
      <alignment horizontal="right"/>
    </xf>
    <xf numFmtId="0" fontId="4" fillId="0" borderId="0" xfId="0" applyFont="1" applyAlignment="1">
      <alignment/>
    </xf>
    <xf numFmtId="0" fontId="3" fillId="0" borderId="0" xfId="0" applyFont="1" applyAlignment="1">
      <alignment/>
    </xf>
    <xf numFmtId="0" fontId="3" fillId="0" borderId="0" xfId="0" applyFont="1" applyAlignment="1">
      <alignment wrapText="1"/>
    </xf>
    <xf numFmtId="0" fontId="2" fillId="0" borderId="0" xfId="0" applyFont="1" applyAlignment="1">
      <alignment horizontal="right"/>
    </xf>
    <xf numFmtId="0" fontId="4" fillId="0" borderId="0" xfId="0" applyFont="1" applyBorder="1" applyAlignment="1">
      <alignment vertical="top" wrapText="1"/>
    </xf>
    <xf numFmtId="0" fontId="4" fillId="0" borderId="0" xfId="0" applyFont="1" applyBorder="1" applyAlignment="1">
      <alignment horizontal="right" vertical="top" wrapText="1"/>
    </xf>
    <xf numFmtId="0" fontId="3" fillId="0" borderId="0" xfId="0" applyFont="1" applyBorder="1" applyAlignment="1">
      <alignment/>
    </xf>
    <xf numFmtId="0" fontId="2" fillId="0" borderId="0" xfId="0" applyFont="1" applyBorder="1" applyAlignment="1">
      <alignment/>
    </xf>
    <xf numFmtId="0" fontId="3" fillId="0" borderId="2" xfId="0" applyFont="1" applyBorder="1" applyAlignment="1">
      <alignment/>
    </xf>
    <xf numFmtId="0" fontId="4" fillId="0" borderId="2" xfId="0" applyFont="1" applyBorder="1" applyAlignment="1">
      <alignment vertical="top" wrapText="1"/>
    </xf>
    <xf numFmtId="0" fontId="4" fillId="2" borderId="0" xfId="0" applyFont="1" applyFill="1" applyBorder="1" applyAlignment="1">
      <alignment vertical="top" wrapText="1"/>
    </xf>
    <xf numFmtId="168" fontId="4" fillId="2" borderId="0" xfId="0" applyNumberFormat="1" applyFont="1" applyFill="1" applyBorder="1" applyAlignment="1">
      <alignment vertical="top" wrapText="1"/>
    </xf>
    <xf numFmtId="168" fontId="3" fillId="3" borderId="0" xfId="0" applyNumberFormat="1" applyFont="1" applyFill="1" applyAlignment="1">
      <alignment/>
    </xf>
    <xf numFmtId="168" fontId="3" fillId="2" borderId="0" xfId="0" applyNumberFormat="1" applyFont="1" applyFill="1" applyBorder="1" applyAlignment="1">
      <alignment/>
    </xf>
    <xf numFmtId="0" fontId="3" fillId="0" borderId="0" xfId="0" applyFont="1" applyBorder="1" applyAlignment="1">
      <alignment horizontal="center" wrapText="1"/>
    </xf>
    <xf numFmtId="168" fontId="3" fillId="3" borderId="0" xfId="0" applyNumberFormat="1" applyFont="1" applyFill="1" applyBorder="1" applyAlignment="1">
      <alignment/>
    </xf>
    <xf numFmtId="0" fontId="3" fillId="4" borderId="0" xfId="0" applyFont="1" applyFill="1" applyBorder="1" applyAlignment="1">
      <alignment/>
    </xf>
    <xf numFmtId="0" fontId="4" fillId="4" borderId="0" xfId="0" applyFont="1" applyFill="1" applyBorder="1" applyAlignment="1">
      <alignment vertical="top" wrapText="1"/>
    </xf>
    <xf numFmtId="0" fontId="3" fillId="4" borderId="0" xfId="0" applyFont="1" applyFill="1" applyAlignment="1">
      <alignment/>
    </xf>
    <xf numFmtId="168" fontId="3" fillId="3" borderId="2" xfId="0" applyNumberFormat="1" applyFont="1" applyFill="1" applyBorder="1" applyAlignment="1">
      <alignment/>
    </xf>
    <xf numFmtId="0" fontId="3" fillId="5" borderId="0" xfId="0" applyFont="1" applyFill="1" applyAlignment="1">
      <alignment/>
    </xf>
    <xf numFmtId="0" fontId="10" fillId="0" borderId="0" xfId="27" applyFont="1" applyAlignment="1">
      <alignment/>
    </xf>
    <xf numFmtId="0" fontId="0" fillId="0" borderId="0" xfId="26">
      <alignment/>
      <protection/>
    </xf>
    <xf numFmtId="0" fontId="0" fillId="0" borderId="0" xfId="26" applyAlignment="1">
      <alignment horizontal="right"/>
      <protection/>
    </xf>
    <xf numFmtId="0" fontId="0" fillId="0" borderId="0" xfId="27" applyFont="1" applyAlignment="1">
      <alignment horizontal="right"/>
    </xf>
    <xf numFmtId="0" fontId="0" fillId="2" borderId="0" xfId="27" applyFont="1" applyFill="1" applyBorder="1" applyAlignment="1">
      <alignment/>
    </xf>
    <xf numFmtId="0" fontId="0" fillId="0" borderId="0" xfId="27" applyFont="1" applyFill="1" applyBorder="1" applyAlignment="1">
      <alignment/>
    </xf>
    <xf numFmtId="0" fontId="0" fillId="0" borderId="0" xfId="27" applyFont="1" applyFill="1" applyBorder="1" applyAlignment="1">
      <alignment wrapText="1"/>
    </xf>
    <xf numFmtId="0" fontId="10" fillId="0" borderId="0" xfId="27" applyFont="1" applyAlignment="1">
      <alignment horizontal="right"/>
    </xf>
    <xf numFmtId="7" fontId="10" fillId="0" borderId="0" xfId="20" applyNumberFormat="1" applyFont="1" applyAlignment="1">
      <alignment horizontal="right"/>
    </xf>
    <xf numFmtId="7" fontId="0" fillId="0" borderId="0" xfId="20" applyNumberFormat="1" applyFont="1" applyAlignment="1">
      <alignment/>
    </xf>
    <xf numFmtId="0" fontId="0" fillId="6" borderId="0" xfId="27" applyFont="1" applyFill="1" applyAlignment="1">
      <alignment/>
    </xf>
    <xf numFmtId="0" fontId="0" fillId="0" borderId="0" xfId="27" applyAlignment="1">
      <alignment/>
    </xf>
    <xf numFmtId="0" fontId="0" fillId="7" borderId="0" xfId="27" applyFont="1" applyFill="1" applyAlignment="1">
      <alignment/>
    </xf>
    <xf numFmtId="7" fontId="0" fillId="7" borderId="0" xfId="20" applyNumberFormat="1" applyFont="1" applyFill="1" applyAlignment="1">
      <alignment/>
    </xf>
    <xf numFmtId="0" fontId="0" fillId="8" borderId="0" xfId="27" applyFont="1" applyFill="1" applyAlignment="1">
      <alignment/>
    </xf>
    <xf numFmtId="169" fontId="0" fillId="0" borderId="0" xfId="27" applyNumberFormat="1" applyFont="1" applyAlignment="1">
      <alignment/>
    </xf>
    <xf numFmtId="0" fontId="0" fillId="9" borderId="0" xfId="27" applyFont="1" applyFill="1" applyAlignment="1">
      <alignment/>
    </xf>
    <xf numFmtId="0" fontId="0" fillId="7" borderId="0" xfId="20" applyFont="1" applyFill="1" applyAlignment="1">
      <alignment/>
    </xf>
    <xf numFmtId="0" fontId="0" fillId="10" borderId="0" xfId="27" applyFont="1" applyFill="1" applyAlignment="1">
      <alignment/>
    </xf>
    <xf numFmtId="0" fontId="0" fillId="11" borderId="0" xfId="27" applyFont="1" applyFill="1" applyAlignment="1">
      <alignment/>
    </xf>
    <xf numFmtId="0" fontId="0" fillId="0" borderId="0" xfId="26" applyFont="1">
      <alignment/>
      <protection/>
    </xf>
    <xf numFmtId="0" fontId="5" fillId="0" borderId="0" xfId="0" applyFont="1" applyBorder="1" applyAlignment="1">
      <alignment wrapText="1"/>
    </xf>
    <xf numFmtId="0" fontId="3" fillId="0" borderId="0" xfId="0" applyFont="1" applyBorder="1" applyAlignment="1">
      <alignment/>
    </xf>
    <xf numFmtId="0" fontId="5" fillId="0" borderId="0" xfId="0" applyFont="1" applyBorder="1" applyAlignment="1">
      <alignment/>
    </xf>
    <xf numFmtId="7" fontId="0" fillId="12" borderId="0" xfId="20" applyNumberFormat="1" applyFont="1" applyFill="1" applyAlignment="1">
      <alignment/>
    </xf>
    <xf numFmtId="0" fontId="0" fillId="13" borderId="0" xfId="27" applyFont="1" applyFill="1" applyAlignment="1">
      <alignment/>
    </xf>
    <xf numFmtId="0" fontId="3" fillId="0" borderId="0" xfId="0" applyFont="1" applyAlignment="1">
      <alignment vertical="center"/>
    </xf>
    <xf numFmtId="0" fontId="3" fillId="0" borderId="0" xfId="0" applyFont="1" applyAlignment="1">
      <alignment vertical="center" wrapText="1"/>
    </xf>
    <xf numFmtId="0" fontId="11" fillId="0" borderId="0" xfId="0" applyFont="1" applyFill="1" applyAlignment="1">
      <alignment/>
    </xf>
    <xf numFmtId="0" fontId="3" fillId="5" borderId="0" xfId="0" applyFont="1" applyFill="1" applyAlignment="1">
      <alignment wrapText="1"/>
    </xf>
    <xf numFmtId="0" fontId="2" fillId="5" borderId="0" xfId="0" applyFont="1" applyFill="1" applyAlignment="1" quotePrefix="1">
      <alignment/>
    </xf>
    <xf numFmtId="0" fontId="3" fillId="5" borderId="0" xfId="0" applyFont="1" applyFill="1" applyAlignment="1" quotePrefix="1">
      <alignment/>
    </xf>
    <xf numFmtId="0" fontId="0" fillId="2" borderId="0" xfId="26" applyFont="1" applyFill="1">
      <alignment/>
      <protection/>
    </xf>
    <xf numFmtId="0" fontId="2" fillId="5" borderId="0" xfId="0" applyFont="1" applyFill="1" applyAlignment="1">
      <alignment horizontal="center" wrapText="1"/>
    </xf>
    <xf numFmtId="0" fontId="2" fillId="5" borderId="0" xfId="0" applyFont="1" applyFill="1" applyAlignment="1">
      <alignment horizontal="center"/>
    </xf>
    <xf numFmtId="0" fontId="4" fillId="0" borderId="0" xfId="0" applyFont="1" applyAlignment="1">
      <alignment horizontal="right" vertical="top" wrapText="1"/>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0" fillId="0" borderId="0" xfId="0" applyAlignment="1">
      <alignment/>
    </xf>
    <xf numFmtId="0" fontId="2" fillId="2" borderId="0" xfId="0" applyFont="1" applyFill="1" applyBorder="1" applyAlignment="1">
      <alignment horizontal="center" wrapText="1"/>
    </xf>
    <xf numFmtId="0" fontId="2" fillId="2" borderId="0" xfId="0" applyFont="1" applyFill="1" applyBorder="1" applyAlignment="1">
      <alignment horizontal="center"/>
    </xf>
    <xf numFmtId="0" fontId="10" fillId="0" borderId="0" xfId="27" applyFont="1" applyAlignment="1">
      <alignment horizontal="center"/>
    </xf>
    <xf numFmtId="0" fontId="2" fillId="2" borderId="0" xfId="0" applyFont="1" applyFill="1" applyBorder="1" applyAlignment="1">
      <alignment horizontal="center" vertical="center" wrapText="1"/>
    </xf>
  </cellXfs>
  <cellStyles count="16">
    <cellStyle name="Normal" xfId="0"/>
    <cellStyle name="Comma" xfId="15"/>
    <cellStyle name="Comma [0]" xfId="16"/>
    <cellStyle name="Comma0" xfId="17"/>
    <cellStyle name="Currency" xfId="18"/>
    <cellStyle name="Currency [0]" xfId="19"/>
    <cellStyle name="Currency_Copy of FH_LAB 2008" xfId="20"/>
    <cellStyle name="Currency0" xfId="21"/>
    <cellStyle name="Date" xfId="22"/>
    <cellStyle name="Fixed" xfId="23"/>
    <cellStyle name="Heading 1" xfId="24"/>
    <cellStyle name="Heading 2" xfId="25"/>
    <cellStyle name="Normal_Copy of FH_LAB 2008" xfId="26"/>
    <cellStyle name="normal_Copy of FH_LAB 2008_1" xfId="27"/>
    <cellStyle name="Percent" xfId="28"/>
    <cellStyle name="Total"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76"/>
  <sheetViews>
    <sheetView tabSelected="1" workbookViewId="0" topLeftCell="A1">
      <selection activeCell="C32" sqref="C32"/>
    </sheetView>
  </sheetViews>
  <sheetFormatPr defaultColWidth="9.140625" defaultRowHeight="12.75"/>
  <cols>
    <col min="1" max="1" width="4.57421875" style="3" customWidth="1"/>
    <col min="2" max="2" width="27.421875" style="3" customWidth="1"/>
    <col min="3" max="3" width="50.7109375" style="3" customWidth="1"/>
    <col min="4" max="5" width="15.7109375" style="3" customWidth="1"/>
    <col min="6" max="16384" width="9.140625" style="3" customWidth="1"/>
  </cols>
  <sheetData>
    <row r="1" spans="1:4" ht="49.5" customHeight="1">
      <c r="A1" s="59" t="s">
        <v>173</v>
      </c>
      <c r="B1" s="60"/>
      <c r="C1" s="60"/>
      <c r="D1" s="49" t="s">
        <v>181</v>
      </c>
    </row>
    <row r="2" spans="1:4" ht="22.5" customHeight="1">
      <c r="A2" s="64" t="s">
        <v>8</v>
      </c>
      <c r="B2" s="65"/>
      <c r="C2" s="65"/>
      <c r="D2" s="2"/>
    </row>
    <row r="3" spans="1:3" ht="12.75">
      <c r="A3" s="65"/>
      <c r="B3" s="65"/>
      <c r="C3" s="65"/>
    </row>
    <row r="4" spans="1:3" ht="12.75">
      <c r="A4" s="8" t="s">
        <v>12</v>
      </c>
      <c r="B4" s="3" t="s">
        <v>0</v>
      </c>
      <c r="C4" s="25" t="s">
        <v>190</v>
      </c>
    </row>
    <row r="5" spans="1:3" ht="12.75">
      <c r="A5" s="8" t="s">
        <v>13</v>
      </c>
      <c r="B5" s="3" t="s">
        <v>2</v>
      </c>
      <c r="C5" s="25" t="s">
        <v>183</v>
      </c>
    </row>
    <row r="6" spans="1:3" ht="12.75">
      <c r="A6" s="8" t="s">
        <v>14</v>
      </c>
      <c r="B6" s="3" t="s">
        <v>1</v>
      </c>
      <c r="C6" s="25" t="s">
        <v>191</v>
      </c>
    </row>
    <row r="7" spans="1:3" ht="12.75">
      <c r="A7" s="8" t="s">
        <v>15</v>
      </c>
      <c r="B7" s="3" t="s">
        <v>3</v>
      </c>
      <c r="C7" s="25" t="s">
        <v>184</v>
      </c>
    </row>
    <row r="8" spans="1:3" ht="12.75">
      <c r="A8" s="8" t="s">
        <v>16</v>
      </c>
      <c r="B8" s="3" t="s">
        <v>7</v>
      </c>
      <c r="C8" s="25" t="s">
        <v>192</v>
      </c>
    </row>
    <row r="10" spans="1:3" ht="33" customHeight="1">
      <c r="A10" s="62" t="s">
        <v>9</v>
      </c>
      <c r="B10" s="62"/>
      <c r="C10" s="56" t="s">
        <v>187</v>
      </c>
    </row>
    <row r="11" spans="4:5" ht="12.75">
      <c r="D11" s="2"/>
      <c r="E11" s="2"/>
    </row>
    <row r="12" spans="1:5" ht="12.75">
      <c r="A12" s="63" t="s">
        <v>10</v>
      </c>
      <c r="B12" s="63"/>
      <c r="C12" s="25" t="s">
        <v>185</v>
      </c>
      <c r="D12" s="2"/>
      <c r="E12" s="2"/>
    </row>
    <row r="13" spans="4:5" ht="12.75">
      <c r="D13" s="2"/>
      <c r="E13" s="2"/>
    </row>
    <row r="14" spans="1:2" ht="15.75" customHeight="1">
      <c r="A14" s="64" t="s">
        <v>11</v>
      </c>
      <c r="B14" s="64"/>
    </row>
    <row r="15" spans="1:5" ht="89.25">
      <c r="A15" s="8" t="s">
        <v>12</v>
      </c>
      <c r="B15" s="52" t="s">
        <v>17</v>
      </c>
      <c r="C15" s="55" t="s">
        <v>202</v>
      </c>
      <c r="D15" s="2"/>
      <c r="E15" s="2"/>
    </row>
    <row r="16" spans="1:5" ht="12.75">
      <c r="A16" s="8" t="s">
        <v>13</v>
      </c>
      <c r="B16" s="52" t="s">
        <v>18</v>
      </c>
      <c r="C16" s="7"/>
      <c r="D16" s="2"/>
      <c r="E16" s="2"/>
    </row>
    <row r="17" spans="1:5" ht="51">
      <c r="A17" s="8"/>
      <c r="B17" s="53" t="s">
        <v>32</v>
      </c>
      <c r="C17" s="55" t="s">
        <v>203</v>
      </c>
      <c r="D17" s="2"/>
      <c r="E17" s="2"/>
    </row>
    <row r="18" spans="1:5" ht="25.5">
      <c r="A18" s="8"/>
      <c r="B18" s="53" t="s">
        <v>33</v>
      </c>
      <c r="C18" s="25" t="s">
        <v>186</v>
      </c>
      <c r="D18" s="2"/>
      <c r="E18" s="2"/>
    </row>
    <row r="19" spans="1:5" ht="12.75">
      <c r="A19" s="8" t="s">
        <v>14</v>
      </c>
      <c r="B19" s="52" t="s">
        <v>19</v>
      </c>
      <c r="C19" s="7"/>
      <c r="D19" s="2"/>
      <c r="E19" s="2"/>
    </row>
    <row r="20" spans="1:5" ht="12.75">
      <c r="A20" s="4"/>
      <c r="B20" s="52" t="s">
        <v>23</v>
      </c>
      <c r="C20" s="25" t="s">
        <v>193</v>
      </c>
      <c r="D20" s="2"/>
      <c r="E20" s="2"/>
    </row>
    <row r="21" spans="1:5" ht="12.75">
      <c r="A21" s="4"/>
      <c r="B21" s="52" t="s">
        <v>174</v>
      </c>
      <c r="C21" s="25" t="s">
        <v>199</v>
      </c>
      <c r="D21" s="2"/>
      <c r="E21" s="2"/>
    </row>
    <row r="22" spans="1:5" ht="12.75">
      <c r="A22" s="4"/>
      <c r="B22" s="52" t="s">
        <v>175</v>
      </c>
      <c r="C22" s="25" t="s">
        <v>200</v>
      </c>
      <c r="D22" s="2"/>
      <c r="E22" s="2"/>
    </row>
    <row r="23" spans="1:5" ht="12.75">
      <c r="A23" s="4"/>
      <c r="B23" s="52"/>
      <c r="C23" s="25" t="s">
        <v>201</v>
      </c>
      <c r="D23" s="2"/>
      <c r="E23" s="2"/>
    </row>
    <row r="24" spans="1:5" ht="12.75">
      <c r="A24" s="4"/>
      <c r="B24" s="52"/>
      <c r="C24" s="25" t="s">
        <v>194</v>
      </c>
      <c r="D24" s="2"/>
      <c r="E24" s="2"/>
    </row>
    <row r="25" spans="1:5" ht="12.75">
      <c r="A25" s="4"/>
      <c r="B25" s="52"/>
      <c r="C25" s="25"/>
      <c r="D25" s="2"/>
      <c r="E25" s="2"/>
    </row>
    <row r="26" spans="1:5" ht="12.75">
      <c r="A26" s="4"/>
      <c r="B26" s="52" t="s">
        <v>24</v>
      </c>
      <c r="C26" s="54" t="s">
        <v>195</v>
      </c>
      <c r="D26" s="2"/>
      <c r="E26" s="2"/>
    </row>
    <row r="27" spans="1:5" ht="12.75">
      <c r="A27" s="4"/>
      <c r="B27" s="52"/>
      <c r="C27" s="54" t="s">
        <v>196</v>
      </c>
      <c r="D27" s="2"/>
      <c r="E27" s="2"/>
    </row>
    <row r="28" spans="1:5" ht="12.75">
      <c r="A28" s="4"/>
      <c r="B28" s="52"/>
      <c r="C28" s="54" t="s">
        <v>197</v>
      </c>
      <c r="D28" s="2"/>
      <c r="E28" s="2"/>
    </row>
    <row r="29" spans="1:2" ht="12.75">
      <c r="A29" s="8" t="s">
        <v>15</v>
      </c>
      <c r="B29" s="52" t="s">
        <v>20</v>
      </c>
    </row>
    <row r="30" spans="1:3" ht="54.75" customHeight="1">
      <c r="A30" s="4"/>
      <c r="B30" s="53" t="s">
        <v>25</v>
      </c>
      <c r="C30" s="25" t="s">
        <v>207</v>
      </c>
    </row>
    <row r="31" spans="1:3" ht="40.5" customHeight="1">
      <c r="A31" s="4"/>
      <c r="B31" s="53" t="s">
        <v>26</v>
      </c>
      <c r="C31" s="55" t="s">
        <v>204</v>
      </c>
    </row>
    <row r="32" spans="1:3" ht="25.5">
      <c r="A32" s="4"/>
      <c r="B32" s="53" t="s">
        <v>27</v>
      </c>
      <c r="C32" s="25" t="s">
        <v>211</v>
      </c>
    </row>
    <row r="33" spans="1:3" ht="25.5">
      <c r="A33" s="4"/>
      <c r="B33" s="53" t="s">
        <v>29</v>
      </c>
      <c r="C33" s="55" t="s">
        <v>205</v>
      </c>
    </row>
    <row r="34" spans="1:3" ht="12.75">
      <c r="A34" s="4"/>
      <c r="B34" s="53" t="s">
        <v>28</v>
      </c>
      <c r="C34" s="25" t="s">
        <v>188</v>
      </c>
    </row>
    <row r="35" spans="1:3" ht="12.75">
      <c r="A35" s="8" t="s">
        <v>16</v>
      </c>
      <c r="B35" s="53" t="s">
        <v>21</v>
      </c>
      <c r="C35" s="5"/>
    </row>
    <row r="36" spans="2:3" ht="12.75">
      <c r="B36" s="53" t="s">
        <v>30</v>
      </c>
      <c r="C36" s="25" t="s">
        <v>189</v>
      </c>
    </row>
    <row r="37" spans="2:3" ht="25.5">
      <c r="B37" s="53" t="s">
        <v>31</v>
      </c>
      <c r="C37" s="25" t="s">
        <v>190</v>
      </c>
    </row>
    <row r="38" spans="1:2" ht="12.75">
      <c r="A38" s="1" t="s">
        <v>39</v>
      </c>
      <c r="B38" s="52"/>
    </row>
    <row r="39" spans="1:3" ht="12.75">
      <c r="A39" s="8" t="s">
        <v>12</v>
      </c>
      <c r="B39" s="52" t="s">
        <v>47</v>
      </c>
      <c r="C39" s="57">
        <v>328</v>
      </c>
    </row>
    <row r="40" spans="1:3" ht="12.75">
      <c r="A40" s="8" t="s">
        <v>13</v>
      </c>
      <c r="B40" s="52" t="s">
        <v>48</v>
      </c>
      <c r="C40" s="25" t="s">
        <v>210</v>
      </c>
    </row>
    <row r="41" spans="1:3" ht="12.75">
      <c r="A41" s="8" t="s">
        <v>14</v>
      </c>
      <c r="B41" s="52" t="s">
        <v>49</v>
      </c>
      <c r="C41" s="25"/>
    </row>
    <row r="42" spans="1:3" ht="25.5">
      <c r="A42" s="8" t="s">
        <v>15</v>
      </c>
      <c r="B42" s="52" t="s">
        <v>36</v>
      </c>
      <c r="C42" s="55" t="s">
        <v>209</v>
      </c>
    </row>
    <row r="43" spans="1:3" ht="23.25" customHeight="1">
      <c r="A43" s="8" t="s">
        <v>16</v>
      </c>
      <c r="B43" s="53" t="s">
        <v>50</v>
      </c>
      <c r="C43" s="55" t="s">
        <v>208</v>
      </c>
    </row>
    <row r="44" spans="1:3" ht="27" customHeight="1">
      <c r="A44" s="8" t="s">
        <v>22</v>
      </c>
      <c r="B44" s="53" t="s">
        <v>176</v>
      </c>
      <c r="C44" s="25" t="s">
        <v>206</v>
      </c>
    </row>
    <row r="45" spans="1:3" ht="25.5">
      <c r="A45" s="8" t="s">
        <v>51</v>
      </c>
      <c r="B45" s="53" t="s">
        <v>177</v>
      </c>
      <c r="C45" s="25"/>
    </row>
    <row r="46" spans="1:3" ht="44.25" customHeight="1">
      <c r="A46" s="8" t="s">
        <v>52</v>
      </c>
      <c r="B46" s="53" t="s">
        <v>178</v>
      </c>
      <c r="C46" s="25"/>
    </row>
    <row r="47" spans="1:3" ht="59.25" customHeight="1">
      <c r="A47" s="8" t="s">
        <v>53</v>
      </c>
      <c r="B47" s="53" t="s">
        <v>179</v>
      </c>
      <c r="C47" s="25"/>
    </row>
    <row r="51" spans="1:2" ht="12.75">
      <c r="A51" s="6"/>
      <c r="B51" s="6"/>
    </row>
    <row r="52" spans="1:2" ht="12.75">
      <c r="A52" s="6"/>
      <c r="B52" s="6"/>
    </row>
    <row r="60" spans="1:2" s="5" customFormat="1" ht="12.75">
      <c r="A60" s="3"/>
      <c r="B60" s="3"/>
    </row>
    <row r="74" ht="18" customHeight="1">
      <c r="D74" s="61"/>
    </row>
    <row r="75" ht="12.75" customHeight="1" hidden="1">
      <c r="D75" s="61"/>
    </row>
    <row r="76" spans="1:4" s="6" customFormat="1" ht="12.75">
      <c r="A76" s="3"/>
      <c r="B76" s="3"/>
      <c r="C76" s="3"/>
      <c r="D76" s="7"/>
    </row>
  </sheetData>
  <mergeCells count="6">
    <mergeCell ref="A1:C1"/>
    <mergeCell ref="D74:D75"/>
    <mergeCell ref="A10:B10"/>
    <mergeCell ref="A12:B12"/>
    <mergeCell ref="A14:B14"/>
    <mergeCell ref="A2:C3"/>
  </mergeCells>
  <printOptions/>
  <pageMargins left="0.49" right="0.4" top="1" bottom="1" header="0.32" footer="0.5"/>
  <pageSetup horizontalDpi="600" verticalDpi="600" orientation="portrait" r:id="rId1"/>
  <headerFooter alignWithMargins="0">
    <oddHeader>&amp;L&amp;"Arial,Bold"&amp;14Water Quality Monitoring
Special Project Workplan Proposal - FY2008&amp;"Arial,Regular"&amp;10
</oddHeader>
  </headerFooter>
</worksheet>
</file>

<file path=xl/worksheets/sheet2.xml><?xml version="1.0" encoding="utf-8"?>
<worksheet xmlns="http://schemas.openxmlformats.org/spreadsheetml/2006/main" xmlns:r="http://schemas.openxmlformats.org/officeDocument/2006/relationships">
  <dimension ref="A1:D25"/>
  <sheetViews>
    <sheetView workbookViewId="0" topLeftCell="A1">
      <selection activeCell="D12" sqref="D12"/>
    </sheetView>
  </sheetViews>
  <sheetFormatPr defaultColWidth="9.140625" defaultRowHeight="12.75"/>
  <cols>
    <col min="1" max="1" width="2.7109375" style="0" bestFit="1" customWidth="1"/>
    <col min="2" max="2" width="33.7109375" style="0" customWidth="1"/>
    <col min="3" max="3" width="6.8515625" style="0" customWidth="1"/>
    <col min="4" max="4" width="17.8515625" style="0" bestFit="1" customWidth="1"/>
  </cols>
  <sheetData>
    <row r="1" spans="1:4" ht="45.75" customHeight="1">
      <c r="A1" s="66" t="s">
        <v>172</v>
      </c>
      <c r="B1" s="67"/>
      <c r="C1" s="67"/>
      <c r="D1" s="67"/>
    </row>
    <row r="2" spans="1:4" ht="26.25" customHeight="1">
      <c r="A2" s="11"/>
      <c r="B2" s="47" t="s">
        <v>180</v>
      </c>
      <c r="C2" s="47"/>
      <c r="D2" s="48"/>
    </row>
    <row r="3" spans="1:4" ht="12.75">
      <c r="A3" s="11"/>
      <c r="B3" s="49" t="s">
        <v>181</v>
      </c>
      <c r="C3" s="49"/>
      <c r="D3" s="48"/>
    </row>
    <row r="4" spans="1:4" ht="12.75">
      <c r="A4" s="11"/>
      <c r="B4" s="10"/>
      <c r="C4" s="10"/>
      <c r="D4" s="11"/>
    </row>
    <row r="5" spans="1:4" ht="12.75">
      <c r="A5" s="11">
        <v>1</v>
      </c>
      <c r="B5" s="9" t="s">
        <v>34</v>
      </c>
      <c r="C5" s="15">
        <v>328</v>
      </c>
      <c r="D5" s="21"/>
    </row>
    <row r="6" spans="1:4" ht="12.75">
      <c r="A6" s="3">
        <v>2</v>
      </c>
      <c r="B6" s="6" t="s">
        <v>40</v>
      </c>
      <c r="C6" s="21"/>
      <c r="D6" s="19" t="s">
        <v>41</v>
      </c>
    </row>
    <row r="7" spans="1:4" ht="12.75">
      <c r="A7" s="11"/>
      <c r="B7" s="9" t="s">
        <v>42</v>
      </c>
      <c r="C7" s="15">
        <v>176</v>
      </c>
      <c r="D7" s="20">
        <f>((C7*(C8+C9+C10)))</f>
        <v>3251.9107191999997</v>
      </c>
    </row>
    <row r="8" spans="1:4" ht="12.75">
      <c r="A8" s="11"/>
      <c r="B8" s="9" t="s">
        <v>43</v>
      </c>
      <c r="C8" s="16">
        <v>13</v>
      </c>
      <c r="D8" s="21"/>
    </row>
    <row r="9" spans="1:4" ht="12.75">
      <c r="A9" s="11"/>
      <c r="B9" s="9" t="s">
        <v>182</v>
      </c>
      <c r="C9" s="17">
        <f>(C8*0.2755)</f>
        <v>3.5815</v>
      </c>
      <c r="D9" s="22"/>
    </row>
    <row r="10" spans="1:4" ht="12.75">
      <c r="A10" s="11"/>
      <c r="B10" s="9" t="s">
        <v>44</v>
      </c>
      <c r="C10" s="17">
        <f>((C8+C9)*0.1143)</f>
        <v>1.8952654499999997</v>
      </c>
      <c r="D10" s="22"/>
    </row>
    <row r="11" spans="1:4" ht="12.75">
      <c r="A11" s="11">
        <v>3</v>
      </c>
      <c r="B11" s="9" t="s">
        <v>35</v>
      </c>
      <c r="C11" s="23"/>
      <c r="D11" s="16"/>
    </row>
    <row r="12" spans="1:4" ht="12.75">
      <c r="A12" s="11">
        <v>4</v>
      </c>
      <c r="B12" s="9" t="s">
        <v>36</v>
      </c>
      <c r="C12" s="23"/>
      <c r="D12" s="16">
        <v>345</v>
      </c>
    </row>
    <row r="13" spans="1:4" ht="12.75">
      <c r="A13" s="11">
        <v>5</v>
      </c>
      <c r="B13" s="9" t="s">
        <v>37</v>
      </c>
      <c r="C13" s="23"/>
      <c r="D13" s="16">
        <v>1035</v>
      </c>
    </row>
    <row r="14" spans="1:4" ht="12.75">
      <c r="A14" s="11">
        <v>6</v>
      </c>
      <c r="B14" s="9" t="s">
        <v>5</v>
      </c>
      <c r="C14" s="23"/>
      <c r="D14" s="16">
        <v>1201</v>
      </c>
    </row>
    <row r="15" spans="1:4" ht="13.5" thickBot="1">
      <c r="A15" s="11">
        <v>7</v>
      </c>
      <c r="B15" s="9" t="s">
        <v>38</v>
      </c>
      <c r="C15" s="23"/>
      <c r="D15" s="16">
        <v>0</v>
      </c>
    </row>
    <row r="16" spans="1:4" ht="12.75">
      <c r="A16" s="13">
        <v>8</v>
      </c>
      <c r="B16" s="14" t="s">
        <v>46</v>
      </c>
      <c r="C16" s="14"/>
      <c r="D16" s="24">
        <f>SUM(D7:D15)</f>
        <v>5832.910719199999</v>
      </c>
    </row>
    <row r="17" spans="1:4" ht="12.75">
      <c r="A17" s="11"/>
      <c r="B17" s="11"/>
      <c r="C17" s="11"/>
      <c r="D17" s="11"/>
    </row>
    <row r="18" spans="1:4" ht="12.75">
      <c r="A18" s="11">
        <v>9</v>
      </c>
      <c r="B18" s="9" t="s">
        <v>6</v>
      </c>
      <c r="C18" s="9"/>
      <c r="D18" s="18">
        <v>0</v>
      </c>
    </row>
    <row r="19" spans="1:4" ht="12.75">
      <c r="A19" s="11"/>
      <c r="B19" s="11"/>
      <c r="C19" s="11"/>
      <c r="D19" s="11"/>
    </row>
    <row r="20" spans="1:4" ht="12.75">
      <c r="A20" s="11">
        <v>10</v>
      </c>
      <c r="B20" s="9" t="s">
        <v>4</v>
      </c>
      <c r="C20" s="9"/>
      <c r="D20" s="20">
        <f>'SLOH Worksheet'!E76</f>
        <v>0</v>
      </c>
    </row>
    <row r="21" spans="1:4" ht="13.5" thickBot="1">
      <c r="A21" s="11"/>
      <c r="B21" s="11"/>
      <c r="C21" s="11"/>
      <c r="D21" s="11"/>
    </row>
    <row r="22" spans="1:4" ht="12.75">
      <c r="A22" s="13">
        <v>11</v>
      </c>
      <c r="B22" s="14" t="s">
        <v>45</v>
      </c>
      <c r="C22" s="14"/>
      <c r="D22" s="24">
        <f>SUM(D16+D18+D20)</f>
        <v>5832.910719199999</v>
      </c>
    </row>
    <row r="23" spans="1:4" ht="12.75">
      <c r="A23" s="11"/>
      <c r="B23" s="11"/>
      <c r="C23" s="11"/>
      <c r="D23" s="11"/>
    </row>
    <row r="24" spans="1:4" ht="12.75">
      <c r="A24" s="11"/>
      <c r="B24" s="11"/>
      <c r="C24" s="11"/>
      <c r="D24" s="11"/>
    </row>
    <row r="25" spans="1:4" ht="12.75">
      <c r="A25" s="12" t="s">
        <v>171</v>
      </c>
      <c r="C25" s="12"/>
      <c r="D25" s="11"/>
    </row>
  </sheetData>
  <mergeCells count="1">
    <mergeCell ref="A1:D1"/>
  </mergeCells>
  <printOptions gridLines="1"/>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E76"/>
  <sheetViews>
    <sheetView showOutlineSymbols="0" zoomScale="80" zoomScaleNormal="80" workbookViewId="0" topLeftCell="A1">
      <selection activeCell="B18" sqref="B18"/>
    </sheetView>
  </sheetViews>
  <sheetFormatPr defaultColWidth="9.140625" defaultRowHeight="12.75"/>
  <cols>
    <col min="1" max="1" width="28.00390625" style="27" customWidth="1"/>
    <col min="2" max="2" width="57.57421875" style="27" customWidth="1"/>
    <col min="3" max="3" width="10.28125" style="27" customWidth="1"/>
    <col min="4" max="4" width="9.8515625" style="27" customWidth="1"/>
    <col min="5" max="5" width="13.140625" style="27" customWidth="1"/>
    <col min="6" max="16384" width="9.140625" style="27" customWidth="1"/>
  </cols>
  <sheetData>
    <row r="1" spans="1:5" ht="54" customHeight="1">
      <c r="A1" s="69" t="s">
        <v>172</v>
      </c>
      <c r="B1" s="69"/>
      <c r="C1" s="69"/>
      <c r="D1" s="69"/>
      <c r="E1" s="69"/>
    </row>
    <row r="2" spans="1:5" ht="12.75">
      <c r="A2" s="68" t="s">
        <v>54</v>
      </c>
      <c r="B2" s="68"/>
      <c r="C2" s="68"/>
      <c r="D2" s="68"/>
      <c r="E2" s="68"/>
    </row>
    <row r="3" spans="1:2" ht="12.75">
      <c r="A3" s="28" t="s">
        <v>55</v>
      </c>
      <c r="B3" s="58" t="s">
        <v>190</v>
      </c>
    </row>
    <row r="4" spans="1:2" ht="12.75">
      <c r="A4" s="29" t="s">
        <v>56</v>
      </c>
      <c r="B4" s="30" t="s">
        <v>198</v>
      </c>
    </row>
    <row r="5" spans="1:2" ht="12.75">
      <c r="A5" s="29" t="s">
        <v>57</v>
      </c>
      <c r="B5" s="30"/>
    </row>
    <row r="6" spans="1:2" ht="12.75">
      <c r="A6" s="29" t="s">
        <v>58</v>
      </c>
      <c r="B6" s="30"/>
    </row>
    <row r="7" spans="1:2" ht="12.75">
      <c r="A7" s="29" t="s">
        <v>59</v>
      </c>
      <c r="B7" s="30"/>
    </row>
    <row r="8" spans="1:2" ht="12.75">
      <c r="A8" s="29" t="s">
        <v>60</v>
      </c>
      <c r="B8" s="30" t="s">
        <v>61</v>
      </c>
    </row>
    <row r="9" spans="1:2" ht="12.75">
      <c r="A9" s="29" t="s">
        <v>62</v>
      </c>
      <c r="B9" s="30"/>
    </row>
    <row r="10" spans="1:2" ht="12.75">
      <c r="A10" s="29" t="s">
        <v>63</v>
      </c>
      <c r="B10" s="30" t="s">
        <v>64</v>
      </c>
    </row>
    <row r="11" spans="1:2" ht="12.75">
      <c r="A11" s="29"/>
      <c r="B11" s="31"/>
    </row>
    <row r="12" spans="1:2" ht="63.75">
      <c r="A12" s="29"/>
      <c r="B12" s="32" t="s">
        <v>65</v>
      </c>
    </row>
    <row r="14" spans="1:5" ht="12.75">
      <c r="A14" s="26" t="s">
        <v>66</v>
      </c>
      <c r="B14" s="26" t="s">
        <v>67</v>
      </c>
      <c r="C14" s="26" t="s">
        <v>68</v>
      </c>
      <c r="D14" s="33" t="s">
        <v>69</v>
      </c>
      <c r="E14" s="34" t="s">
        <v>70</v>
      </c>
    </row>
    <row r="15" spans="1:5" ht="12.75">
      <c r="A15" s="26"/>
      <c r="B15" s="26"/>
      <c r="C15" s="26"/>
      <c r="D15" s="33" t="s">
        <v>71</v>
      </c>
      <c r="E15" s="34" t="s">
        <v>72</v>
      </c>
    </row>
    <row r="16" spans="1:3" ht="12.75">
      <c r="A16" s="26" t="s">
        <v>73</v>
      </c>
      <c r="B16" s="29" t="s">
        <v>74</v>
      </c>
      <c r="C16" s="35">
        <v>15.75</v>
      </c>
    </row>
    <row r="17" spans="1:5" ht="12.75">
      <c r="A17" s="27" t="s">
        <v>75</v>
      </c>
      <c r="B17" s="27" t="s">
        <v>76</v>
      </c>
      <c r="C17" s="27">
        <v>0.8</v>
      </c>
      <c r="D17" s="36"/>
      <c r="E17" s="50">
        <f>C17*D17*$C$16</f>
        <v>0</v>
      </c>
    </row>
    <row r="18" spans="1:5" ht="12.75">
      <c r="A18" s="37" t="s">
        <v>77</v>
      </c>
      <c r="B18" s="37" t="s">
        <v>78</v>
      </c>
      <c r="C18" s="27">
        <v>1.5</v>
      </c>
      <c r="D18" s="36"/>
      <c r="E18" s="50">
        <f>C18*D18*$C$16</f>
        <v>0</v>
      </c>
    </row>
    <row r="19" spans="1:5" ht="12.75">
      <c r="A19" s="27" t="s">
        <v>79</v>
      </c>
      <c r="B19" s="27" t="s">
        <v>80</v>
      </c>
      <c r="C19" s="27">
        <v>0.9</v>
      </c>
      <c r="D19" s="36"/>
      <c r="E19" s="50">
        <f>C19*D19*$C$16</f>
        <v>0</v>
      </c>
    </row>
    <row r="20" spans="1:5" ht="12.75">
      <c r="A20" s="26" t="s">
        <v>81</v>
      </c>
      <c r="B20" s="29" t="s">
        <v>74</v>
      </c>
      <c r="C20" s="35">
        <v>11.9</v>
      </c>
      <c r="D20" s="38"/>
      <c r="E20" s="39"/>
    </row>
    <row r="21" spans="1:5" ht="12.75">
      <c r="A21" s="26" t="s">
        <v>82</v>
      </c>
      <c r="B21" s="38"/>
      <c r="C21" s="38"/>
      <c r="D21" s="38"/>
      <c r="E21" s="38"/>
    </row>
    <row r="22" spans="1:5" ht="12.75">
      <c r="A22" s="27" t="s">
        <v>83</v>
      </c>
      <c r="B22" s="27" t="s">
        <v>84</v>
      </c>
      <c r="C22" s="27">
        <v>2</v>
      </c>
      <c r="D22" s="40"/>
      <c r="E22" s="50">
        <f>C22*D22*$C$20</f>
        <v>0</v>
      </c>
    </row>
    <row r="23" spans="1:5" ht="12.75">
      <c r="A23" s="27" t="s">
        <v>85</v>
      </c>
      <c r="B23" s="27" t="s">
        <v>86</v>
      </c>
      <c r="C23" s="27">
        <v>2</v>
      </c>
      <c r="D23" s="40"/>
      <c r="E23" s="50">
        <f>C23*D23*$C$20</f>
        <v>0</v>
      </c>
    </row>
    <row r="24" spans="1:5" ht="12.75">
      <c r="A24" s="27" t="s">
        <v>87</v>
      </c>
      <c r="B24" s="27" t="s">
        <v>88</v>
      </c>
      <c r="C24" s="27">
        <v>2.1</v>
      </c>
      <c r="D24" s="40"/>
      <c r="E24" s="50">
        <f>C24*D24*$C$20</f>
        <v>0</v>
      </c>
    </row>
    <row r="25" spans="1:5" ht="12.75">
      <c r="A25" s="27" t="s">
        <v>89</v>
      </c>
      <c r="B25" s="27" t="s">
        <v>90</v>
      </c>
      <c r="C25" s="27">
        <v>1.5</v>
      </c>
      <c r="D25" s="40"/>
      <c r="E25" s="50">
        <f>C25*D25*$C$20</f>
        <v>0</v>
      </c>
    </row>
    <row r="26" spans="1:5" ht="12.75">
      <c r="A26" s="27" t="s">
        <v>91</v>
      </c>
      <c r="B26" s="27" t="s">
        <v>92</v>
      </c>
      <c r="C26" s="27">
        <v>2.5</v>
      </c>
      <c r="D26" s="40"/>
      <c r="E26" s="50">
        <f>C26*D26*$C$20</f>
        <v>0</v>
      </c>
    </row>
    <row r="27" spans="1:5" ht="12.75">
      <c r="A27" s="26" t="s">
        <v>93</v>
      </c>
      <c r="B27" s="38"/>
      <c r="C27" s="38"/>
      <c r="D27" s="38"/>
      <c r="E27" s="38"/>
    </row>
    <row r="28" spans="1:5" ht="12.75">
      <c r="A28" s="27" t="s">
        <v>94</v>
      </c>
      <c r="B28" s="27" t="s">
        <v>95</v>
      </c>
      <c r="C28" s="27">
        <v>1.5</v>
      </c>
      <c r="D28" s="36"/>
      <c r="E28" s="50">
        <f aca="true" t="shared" si="0" ref="E28:E33">C28*D28*$C$20</f>
        <v>0</v>
      </c>
    </row>
    <row r="29" spans="1:5" ht="12.75">
      <c r="A29" s="27" t="s">
        <v>96</v>
      </c>
      <c r="B29" s="27" t="s">
        <v>97</v>
      </c>
      <c r="C29" s="27">
        <v>1</v>
      </c>
      <c r="D29" s="36"/>
      <c r="E29" s="50">
        <f t="shared" si="0"/>
        <v>0</v>
      </c>
    </row>
    <row r="30" spans="1:5" ht="12.75">
      <c r="A30" s="27" t="s">
        <v>98</v>
      </c>
      <c r="B30" s="27" t="s">
        <v>99</v>
      </c>
      <c r="C30" s="27">
        <v>1.9</v>
      </c>
      <c r="D30" s="36"/>
      <c r="E30" s="50">
        <f t="shared" si="0"/>
        <v>0</v>
      </c>
    </row>
    <row r="31" spans="1:5" ht="12.75">
      <c r="A31" s="27" t="s">
        <v>98</v>
      </c>
      <c r="B31" s="27" t="s">
        <v>100</v>
      </c>
      <c r="C31" s="27">
        <v>1</v>
      </c>
      <c r="D31" s="36"/>
      <c r="E31" s="50">
        <f t="shared" si="0"/>
        <v>0</v>
      </c>
    </row>
    <row r="32" spans="1:5" ht="12.75">
      <c r="A32" s="27" t="s">
        <v>101</v>
      </c>
      <c r="B32" s="27" t="s">
        <v>102</v>
      </c>
      <c r="C32" s="27">
        <f>1.9+1.5</f>
        <v>3.4</v>
      </c>
      <c r="D32" s="36"/>
      <c r="E32" s="50">
        <f t="shared" si="0"/>
        <v>0</v>
      </c>
    </row>
    <row r="33" spans="1:5" ht="12.75">
      <c r="A33" s="27" t="s">
        <v>103</v>
      </c>
      <c r="B33" s="27" t="s">
        <v>104</v>
      </c>
      <c r="C33" s="27">
        <v>0.9</v>
      </c>
      <c r="D33" s="36"/>
      <c r="E33" s="50">
        <f t="shared" si="0"/>
        <v>0</v>
      </c>
    </row>
    <row r="34" spans="1:5" ht="12.75">
      <c r="A34" s="26" t="s">
        <v>105</v>
      </c>
      <c r="B34" s="38"/>
      <c r="C34" s="38"/>
      <c r="D34" s="38"/>
      <c r="E34" s="38"/>
    </row>
    <row r="35" spans="1:5" ht="12.75">
      <c r="A35" s="27" t="s">
        <v>106</v>
      </c>
      <c r="B35" s="27" t="s">
        <v>107</v>
      </c>
      <c r="C35" s="27">
        <v>3</v>
      </c>
      <c r="D35" s="36"/>
      <c r="E35" s="50">
        <f aca="true" t="shared" si="1" ref="E35:E48">C35*D35*$C$20</f>
        <v>0</v>
      </c>
    </row>
    <row r="36" spans="1:5" ht="12.75">
      <c r="A36" s="27" t="s">
        <v>108</v>
      </c>
      <c r="B36" s="27" t="s">
        <v>109</v>
      </c>
      <c r="C36" s="27">
        <v>3.7</v>
      </c>
      <c r="D36" s="36"/>
      <c r="E36" s="50">
        <f t="shared" si="1"/>
        <v>0</v>
      </c>
    </row>
    <row r="37" spans="1:5" ht="12.75">
      <c r="A37" s="27" t="s">
        <v>110</v>
      </c>
      <c r="B37" s="27" t="s">
        <v>111</v>
      </c>
      <c r="C37" s="27">
        <v>1.5</v>
      </c>
      <c r="D37" s="36"/>
      <c r="E37" s="50">
        <f t="shared" si="1"/>
        <v>0</v>
      </c>
    </row>
    <row r="38" spans="1:5" ht="12.75">
      <c r="A38" s="37" t="s">
        <v>112</v>
      </c>
      <c r="B38" s="37" t="s">
        <v>113</v>
      </c>
      <c r="C38" s="27">
        <v>2.3</v>
      </c>
      <c r="D38" s="36"/>
      <c r="E38" s="50">
        <f t="shared" si="1"/>
        <v>0</v>
      </c>
    </row>
    <row r="39" spans="1:5" ht="12.75">
      <c r="A39" s="37" t="s">
        <v>114</v>
      </c>
      <c r="B39" s="37" t="s">
        <v>115</v>
      </c>
      <c r="C39" s="41">
        <v>2.3</v>
      </c>
      <c r="D39" s="36"/>
      <c r="E39" s="50">
        <f t="shared" si="1"/>
        <v>0</v>
      </c>
    </row>
    <row r="40" spans="1:5" ht="12.75">
      <c r="A40" s="27" t="s">
        <v>116</v>
      </c>
      <c r="B40" s="27" t="s">
        <v>117</v>
      </c>
      <c r="C40" s="41">
        <v>2</v>
      </c>
      <c r="D40" s="36"/>
      <c r="E40" s="50">
        <f t="shared" si="1"/>
        <v>0</v>
      </c>
    </row>
    <row r="41" spans="1:5" ht="12.75">
      <c r="A41" s="27" t="s">
        <v>118</v>
      </c>
      <c r="B41" s="27" t="s">
        <v>119</v>
      </c>
      <c r="C41" s="27">
        <v>1.2</v>
      </c>
      <c r="D41" s="36"/>
      <c r="E41" s="50">
        <f t="shared" si="1"/>
        <v>0</v>
      </c>
    </row>
    <row r="42" spans="1:5" ht="12.75">
      <c r="A42" s="27" t="s">
        <v>120</v>
      </c>
      <c r="B42" s="27" t="s">
        <v>121</v>
      </c>
      <c r="C42" s="27">
        <v>1.9</v>
      </c>
      <c r="D42" s="36"/>
      <c r="E42" s="50">
        <f t="shared" si="1"/>
        <v>0</v>
      </c>
    </row>
    <row r="43" spans="1:5" ht="12.75">
      <c r="A43" s="27" t="s">
        <v>122</v>
      </c>
      <c r="B43" s="27" t="s">
        <v>123</v>
      </c>
      <c r="C43" s="41">
        <v>4</v>
      </c>
      <c r="D43" s="36"/>
      <c r="E43" s="50">
        <f t="shared" si="1"/>
        <v>0</v>
      </c>
    </row>
    <row r="44" spans="1:5" ht="12.75">
      <c r="A44" s="27" t="s">
        <v>124</v>
      </c>
      <c r="B44" s="27" t="s">
        <v>125</v>
      </c>
      <c r="C44" s="27">
        <v>0.7</v>
      </c>
      <c r="D44" s="36"/>
      <c r="E44" s="50">
        <f t="shared" si="1"/>
        <v>0</v>
      </c>
    </row>
    <row r="45" spans="1:5" ht="12.75">
      <c r="A45" s="27" t="s">
        <v>126</v>
      </c>
      <c r="B45" s="27" t="s">
        <v>127</v>
      </c>
      <c r="C45" s="27">
        <v>4.6</v>
      </c>
      <c r="D45" s="36"/>
      <c r="E45" s="50">
        <f t="shared" si="1"/>
        <v>0</v>
      </c>
    </row>
    <row r="46" spans="1:5" ht="12.75">
      <c r="A46" s="27" t="s">
        <v>128</v>
      </c>
      <c r="B46" s="27" t="s">
        <v>129</v>
      </c>
      <c r="C46" s="27">
        <v>1.7</v>
      </c>
      <c r="D46" s="36"/>
      <c r="E46" s="50">
        <f t="shared" si="1"/>
        <v>0</v>
      </c>
    </row>
    <row r="47" spans="1:5" ht="12.75">
      <c r="A47" s="27" t="s">
        <v>130</v>
      </c>
      <c r="B47" s="27" t="s">
        <v>131</v>
      </c>
      <c r="C47" s="27">
        <v>1.9</v>
      </c>
      <c r="D47" s="36"/>
      <c r="E47" s="50">
        <f t="shared" si="1"/>
        <v>0</v>
      </c>
    </row>
    <row r="48" spans="1:5" ht="12.75">
      <c r="A48" s="27" t="s">
        <v>132</v>
      </c>
      <c r="B48" s="27" t="s">
        <v>133</v>
      </c>
      <c r="C48" s="27">
        <v>0.4</v>
      </c>
      <c r="D48" s="36"/>
      <c r="E48" s="50">
        <f t="shared" si="1"/>
        <v>0</v>
      </c>
    </row>
    <row r="49" spans="1:5" ht="12.75">
      <c r="A49" s="26" t="s">
        <v>134</v>
      </c>
      <c r="B49" s="38"/>
      <c r="C49" s="38"/>
      <c r="D49" s="38"/>
      <c r="E49" s="38"/>
    </row>
    <row r="50" spans="2:5" ht="12.75">
      <c r="B50" s="27" t="s">
        <v>135</v>
      </c>
      <c r="C50" s="27">
        <v>4</v>
      </c>
      <c r="D50" s="36"/>
      <c r="E50" s="50">
        <f aca="true" t="shared" si="2" ref="E50:E55">C50*D50*$C$20</f>
        <v>0</v>
      </c>
    </row>
    <row r="51" spans="1:5" ht="12.75">
      <c r="A51" s="27" t="s">
        <v>136</v>
      </c>
      <c r="B51" s="27" t="s">
        <v>137</v>
      </c>
      <c r="C51" s="27">
        <v>1</v>
      </c>
      <c r="D51" s="36"/>
      <c r="E51" s="50">
        <f t="shared" si="2"/>
        <v>0</v>
      </c>
    </row>
    <row r="52" spans="1:5" ht="12.75">
      <c r="A52" s="27" t="s">
        <v>138</v>
      </c>
      <c r="B52" s="27" t="s">
        <v>139</v>
      </c>
      <c r="C52" s="27">
        <v>1</v>
      </c>
      <c r="D52" s="36"/>
      <c r="E52" s="50">
        <f t="shared" si="2"/>
        <v>0</v>
      </c>
    </row>
    <row r="53" spans="1:5" ht="12.75">
      <c r="A53" s="27" t="s">
        <v>140</v>
      </c>
      <c r="B53" s="27" t="s">
        <v>141</v>
      </c>
      <c r="C53" s="27">
        <v>1</v>
      </c>
      <c r="D53" s="36"/>
      <c r="E53" s="50">
        <f t="shared" si="2"/>
        <v>0</v>
      </c>
    </row>
    <row r="54" spans="1:5" ht="12.75">
      <c r="A54" s="27" t="s">
        <v>142</v>
      </c>
      <c r="B54" s="27" t="s">
        <v>143</v>
      </c>
      <c r="C54" s="27">
        <v>1</v>
      </c>
      <c r="D54" s="36"/>
      <c r="E54" s="50">
        <f t="shared" si="2"/>
        <v>0</v>
      </c>
    </row>
    <row r="55" spans="1:5" ht="12.75">
      <c r="A55" s="27" t="s">
        <v>144</v>
      </c>
      <c r="B55" s="27" t="s">
        <v>145</v>
      </c>
      <c r="C55" s="27">
        <v>2</v>
      </c>
      <c r="D55" s="42">
        <f>MAX(D$51:D$54)</f>
        <v>0</v>
      </c>
      <c r="E55" s="50">
        <f t="shared" si="2"/>
        <v>0</v>
      </c>
    </row>
    <row r="56" spans="1:5" ht="12.75">
      <c r="A56" s="27" t="s">
        <v>146</v>
      </c>
      <c r="B56" s="38"/>
      <c r="C56" s="38"/>
      <c r="D56" s="38"/>
      <c r="E56" s="43"/>
    </row>
    <row r="57" spans="2:5" ht="12.75">
      <c r="B57" s="27" t="s">
        <v>147</v>
      </c>
      <c r="C57" s="27">
        <f>0.3+1+1+1</f>
        <v>3.3</v>
      </c>
      <c r="D57" s="36">
        <v>0</v>
      </c>
      <c r="E57" s="50">
        <f>C57*D57*$C$20</f>
        <v>0</v>
      </c>
    </row>
    <row r="58" spans="2:5" ht="12.75">
      <c r="B58" s="27" t="s">
        <v>148</v>
      </c>
      <c r="C58" s="27">
        <f>0.3+(7*1)</f>
        <v>7.3</v>
      </c>
      <c r="D58" s="36">
        <v>0</v>
      </c>
      <c r="E58" s="50">
        <f>C58*D58*$C$20</f>
        <v>0</v>
      </c>
    </row>
    <row r="59" spans="1:5" ht="12.75">
      <c r="A59" s="27" t="s">
        <v>144</v>
      </c>
      <c r="B59" s="27" t="s">
        <v>145</v>
      </c>
      <c r="C59" s="27">
        <f>1.2+0.8</f>
        <v>2</v>
      </c>
      <c r="D59" s="42">
        <f>MAX(D$57:D$58)</f>
        <v>0</v>
      </c>
      <c r="E59" s="50">
        <f>C59*D59*$C$20</f>
        <v>0</v>
      </c>
    </row>
    <row r="60" spans="1:5" ht="12.75">
      <c r="A60" s="26" t="s">
        <v>149</v>
      </c>
      <c r="B60" s="38"/>
      <c r="C60" s="38"/>
      <c r="D60" s="38"/>
      <c r="E60" s="38"/>
    </row>
    <row r="61" spans="1:5" ht="12.75">
      <c r="A61" s="27" t="s">
        <v>150</v>
      </c>
      <c r="B61" s="27" t="s">
        <v>151</v>
      </c>
      <c r="C61" s="27">
        <v>1</v>
      </c>
      <c r="D61" s="42">
        <f>D63</f>
        <v>0</v>
      </c>
      <c r="E61" s="50">
        <f>C61*D61*$C$20</f>
        <v>0</v>
      </c>
    </row>
    <row r="62" spans="1:5" ht="12.75">
      <c r="A62" s="27" t="s">
        <v>152</v>
      </c>
      <c r="B62" s="27" t="s">
        <v>153</v>
      </c>
      <c r="C62" s="27">
        <v>1.8</v>
      </c>
      <c r="D62" s="42">
        <f>D63</f>
        <v>0</v>
      </c>
      <c r="E62" s="50">
        <f>C62*D62*$C$20</f>
        <v>0</v>
      </c>
    </row>
    <row r="63" spans="1:5" ht="12.75">
      <c r="A63" s="27" t="s">
        <v>154</v>
      </c>
      <c r="B63" s="27" t="s">
        <v>155</v>
      </c>
      <c r="C63" s="27">
        <f>6+(11*0.7)</f>
        <v>13.7</v>
      </c>
      <c r="D63" s="36"/>
      <c r="E63" s="50">
        <f>C63*D63*$C$20</f>
        <v>0</v>
      </c>
    </row>
    <row r="64" spans="1:5" ht="12.75">
      <c r="A64" s="27" t="s">
        <v>156</v>
      </c>
      <c r="B64" s="27" t="s">
        <v>157</v>
      </c>
      <c r="C64" s="27">
        <v>5.3</v>
      </c>
      <c r="D64" s="44"/>
      <c r="E64" s="50">
        <f>C64*D64*$C$20</f>
        <v>0</v>
      </c>
    </row>
    <row r="65" spans="1:5" ht="12.75">
      <c r="A65" s="27" t="s">
        <v>158</v>
      </c>
      <c r="B65" s="27" t="s">
        <v>159</v>
      </c>
      <c r="C65" s="27">
        <v>1.4</v>
      </c>
      <c r="D65" s="45">
        <f>D64</f>
        <v>0</v>
      </c>
      <c r="E65" s="50">
        <f>C65*D65*$C$20</f>
        <v>0</v>
      </c>
    </row>
    <row r="66" spans="1:5" ht="12.75">
      <c r="A66" s="26" t="s">
        <v>160</v>
      </c>
      <c r="B66" s="38"/>
      <c r="C66" s="38"/>
      <c r="D66" s="38"/>
      <c r="E66" s="38"/>
    </row>
    <row r="67" spans="2:5" ht="12.75">
      <c r="B67" s="46" t="s">
        <v>161</v>
      </c>
      <c r="C67" s="38"/>
      <c r="D67" s="36"/>
      <c r="E67" s="51"/>
    </row>
    <row r="68" spans="2:5" ht="12.75">
      <c r="B68" s="27" t="s">
        <v>162</v>
      </c>
      <c r="C68" s="38"/>
      <c r="D68" s="36"/>
      <c r="E68" s="51"/>
    </row>
    <row r="69" spans="2:5" ht="12.75">
      <c r="B69" s="27" t="s">
        <v>163</v>
      </c>
      <c r="C69" s="38"/>
      <c r="D69" s="36"/>
      <c r="E69" s="51"/>
    </row>
    <row r="70" spans="2:5" ht="12.75">
      <c r="B70" s="27" t="s">
        <v>164</v>
      </c>
      <c r="C70" s="38"/>
      <c r="D70" s="36"/>
      <c r="E70" s="51"/>
    </row>
    <row r="71" spans="2:5" ht="12.75">
      <c r="B71" s="27" t="s">
        <v>165</v>
      </c>
      <c r="C71" s="38"/>
      <c r="D71" s="36"/>
      <c r="E71" s="51"/>
    </row>
    <row r="72" spans="2:5" ht="12.75">
      <c r="B72" s="27" t="s">
        <v>166</v>
      </c>
      <c r="C72" s="38"/>
      <c r="D72" s="36"/>
      <c r="E72" s="51"/>
    </row>
    <row r="73" spans="2:5" ht="12.75">
      <c r="B73" s="27" t="s">
        <v>167</v>
      </c>
      <c r="C73" s="38"/>
      <c r="D73" s="36"/>
      <c r="E73" s="51"/>
    </row>
    <row r="74" spans="2:5" ht="12.75">
      <c r="B74" s="27" t="s">
        <v>168</v>
      </c>
      <c r="C74" s="38"/>
      <c r="D74" s="36"/>
      <c r="E74" s="51"/>
    </row>
    <row r="75" ht="12.75">
      <c r="B75" s="27" t="s">
        <v>169</v>
      </c>
    </row>
    <row r="76" spans="3:5" ht="12.75">
      <c r="C76" s="26" t="s">
        <v>170</v>
      </c>
      <c r="E76" s="50">
        <f>SUM(E17:E75)</f>
        <v>0</v>
      </c>
    </row>
  </sheetData>
  <mergeCells count="2">
    <mergeCell ref="A2:E2"/>
    <mergeCell ref="A1:E1"/>
  </mergeCells>
  <printOptions/>
  <pageMargins left="0.4" right="0.4" top="0.3527777777777778" bottom="0.39305555555555555" header="0.3333333333333333" footer="0.3333333333333333"/>
  <pageSetup horizontalDpi="300" verticalDpi="3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searlg</dc:creator>
  <cp:keywords/>
  <dc:description/>
  <cp:lastModifiedBy>Jean Unmuth</cp:lastModifiedBy>
  <cp:lastPrinted>2007-03-26T20:33:50Z</cp:lastPrinted>
  <dcterms:created xsi:type="dcterms:W3CDTF">2007-02-17T21:04:24Z</dcterms:created>
  <dcterms:modified xsi:type="dcterms:W3CDTF">2007-03-27T18:11:22Z</dcterms:modified>
  <cp:category/>
  <cp:version/>
  <cp:contentType/>
  <cp:contentStatus/>
</cp:coreProperties>
</file>