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2"/>
  </bookViews>
  <sheets>
    <sheet name="Project Description" sheetId="1" r:id="rId1"/>
    <sheet name="Project Budget" sheetId="2" r:id="rId2"/>
    <sheet name="SLOH Worksheet" sheetId="3" r:id="rId3"/>
  </sheets>
  <definedNames>
    <definedName name="_xlnm.Print_Area" localSheetId="1">'Project Budget'!$A$1:$D$25</definedName>
    <definedName name="_xlnm.Print_Area" localSheetId="0">'Project Description'!$A$1:$C$46</definedName>
    <definedName name="_xlnm.Print_Area" localSheetId="2">'SLOH Worksheet'!$A$16:$E$96</definedName>
    <definedName name="_xlnm.Print_Titles" localSheetId="2">'SLOH Worksheet'!$2:$15</definedName>
  </definedNames>
  <calcPr fullCalcOnLoad="1"/>
</workbook>
</file>

<file path=xl/sharedStrings.xml><?xml version="1.0" encoding="utf-8"?>
<sst xmlns="http://schemas.openxmlformats.org/spreadsheetml/2006/main" count="219" uniqueCount="201">
  <si>
    <t>Author Name:</t>
  </si>
  <si>
    <t>Telephone:</t>
  </si>
  <si>
    <t>Region:</t>
  </si>
  <si>
    <t>Program:</t>
  </si>
  <si>
    <t>SLOH Lab Services*</t>
  </si>
  <si>
    <t>Equipment &lt;$5,000</t>
  </si>
  <si>
    <t>Partner Contributions</t>
  </si>
  <si>
    <t>Supervisor's Name:</t>
  </si>
  <si>
    <t>1. PROJECT AUTHOR</t>
  </si>
  <si>
    <t>2. PROJECT CATEGORY
(1, 2a, 2b, 2c, 3a, 3b, 3c)</t>
  </si>
  <si>
    <t>3. ACTIVITY CODE</t>
  </si>
  <si>
    <t>4. WORKPLAN DETAILS</t>
  </si>
  <si>
    <t>a)</t>
  </si>
  <si>
    <t>b)</t>
  </si>
  <si>
    <t>c)</t>
  </si>
  <si>
    <t>d)</t>
  </si>
  <si>
    <t>e)</t>
  </si>
  <si>
    <t>Project Description:</t>
  </si>
  <si>
    <t>Project Justification:</t>
  </si>
  <si>
    <t>Locational Information:</t>
  </si>
  <si>
    <t>Performance Measures:</t>
  </si>
  <si>
    <t>Data Management</t>
  </si>
  <si>
    <t>f)</t>
  </si>
  <si>
    <t>1. Watershed</t>
  </si>
  <si>
    <t>3. WBIC(s) - List All</t>
  </si>
  <si>
    <t>1. # of sample sites</t>
  </si>
  <si>
    <t>2. # of of sampling events.</t>
  </si>
  <si>
    <t>3. Date sample collection complete.</t>
  </si>
  <si>
    <t>5. Date of final report.</t>
  </si>
  <si>
    <t>4. Date of complete data entry.</t>
  </si>
  <si>
    <t>1. What database will be used?</t>
  </si>
  <si>
    <t>2. Who is responsible for entering data?</t>
  </si>
  <si>
    <t>1.Why is project necessary?</t>
  </si>
  <si>
    <t>2. What mgmt. Question is being addressed?</t>
  </si>
  <si>
    <t>Project Budget - State FY 2007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</si>
  <si>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</si>
  <si>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</si>
  <si>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</si>
  <si>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</si>
  <si>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</si>
  <si>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5. BUDGET</t>
  </si>
  <si>
    <t>LTE Information</t>
  </si>
  <si>
    <t>Computed LTE Salary</t>
  </si>
  <si>
    <t>2a - Hours Needed</t>
  </si>
  <si>
    <t>2b - Hourly Wage</t>
  </si>
  <si>
    <t>2c - Fringe @27.55% of Salary</t>
  </si>
  <si>
    <t>2d - Indirect @11.43% of (Salary + Fringe)</t>
  </si>
  <si>
    <t>Total Cost of Project</t>
  </si>
  <si>
    <t>DNR Contributions:  Sub-total:</t>
  </si>
  <si>
    <t>FTE Hours Needed</t>
  </si>
  <si>
    <t>LTE Funds Needed</t>
  </si>
  <si>
    <t>Supplies - Describe in detail.</t>
  </si>
  <si>
    <t>Contractual - Who? What?
How Much?</t>
  </si>
  <si>
    <t>g)</t>
  </si>
  <si>
    <t>h)</t>
  </si>
  <si>
    <t>i)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</si>
  <si>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</si>
  <si>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</si>
  <si>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</si>
  <si>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</si>
  <si>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</si>
  <si>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</si>
  <si>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</si>
  <si>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</si>
  <si>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</si>
  <si>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</si>
  <si>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FY 2008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</si>
  <si>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</si>
  <si>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</si>
  <si>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</si>
  <si>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</si>
  <si>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</si>
  <si>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</si>
  <si>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</si>
  <si>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</si>
  <si>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</si>
  <si>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</si>
  <si>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</si>
  <si>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</si>
  <si>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</si>
  <si>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</si>
  <si>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</si>
  <si>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</si>
  <si>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</si>
  <si>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</si>
  <si>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</si>
  <si>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</si>
  <si>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</si>
  <si>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</si>
  <si>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</si>
  <si>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</si>
  <si>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</si>
  <si>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</si>
  <si>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</si>
  <si>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</si>
  <si>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</si>
  <si>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</si>
  <si>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</si>
  <si>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</si>
  <si>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</si>
  <si>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</si>
  <si>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</si>
  <si>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</si>
  <si>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</si>
  <si>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</si>
  <si>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</si>
  <si>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</si>
  <si>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</si>
  <si>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</si>
  <si>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</si>
  <si>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</si>
  <si>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</si>
  <si>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</si>
  <si>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</si>
  <si>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</si>
  <si>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</si>
  <si>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</si>
  <si>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</si>
  <si>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</si>
  <si>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</si>
  <si>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</si>
  <si>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</si>
  <si>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</si>
  <si>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</si>
  <si>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</si>
  <si>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</si>
  <si>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</si>
  <si>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</si>
  <si>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</si>
  <si>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</si>
  <si>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</si>
  <si>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</si>
  <si>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</si>
  <si>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</si>
  <si>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</si>
  <si>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</si>
  <si>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</si>
  <si>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</si>
  <si>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</si>
  <si>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</si>
  <si>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</si>
  <si>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</si>
  <si>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</si>
  <si>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</si>
  <si>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</si>
  <si>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</si>
  <si>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</si>
  <si>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</si>
  <si>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</si>
  <si>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</si>
  <si>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</si>
  <si>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</si>
  <si>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</si>
  <si>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</si>
  <si>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</si>
  <si>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</si>
  <si>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</si>
  <si>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</si>
  <si>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</si>
  <si>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</si>
  <si>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</si>
  <si>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</si>
  <si>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</si>
  <si>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</si>
  <si>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</si>
  <si>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</si>
  <si>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</si>
  <si>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</si>
  <si>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</si>
  <si>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</si>
  <si>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</si>
  <si>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</si>
  <si>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</si>
  <si>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</si>
  <si>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</si>
  <si>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PLEASE FILL IN THE BLUE HIGHLIGHTED CELLS
USE TABS BELOW TO SWITCH BETWEEN WORKSHEETS</t>
  </si>
  <si>
    <t>2. County(ies)</t>
  </si>
  <si>
    <t>3. Water Body(ies) - List All</t>
  </si>
  <si>
    <t>Equipment - What is needed
and why? Cost?</t>
  </si>
  <si>
    <r>
      <t xml:space="preserve">Capital Equipment </t>
    </r>
    <r>
      <rPr>
        <u val="single"/>
        <sz val="10"/>
        <rFont val="Times New Roman"/>
        <family val="1"/>
      </rPr>
      <t>&gt;</t>
    </r>
    <r>
      <rPr>
        <sz val="10"/>
        <rFont val="Times New Roman"/>
        <family val="1"/>
      </rPr>
      <t>$5,000 - What
is needed and why? Cost?</t>
    </r>
  </si>
  <si>
    <t>State Lab of Hygiene Analyses - Describe the number and type of parameters being tested.</t>
  </si>
  <si>
    <t>Partner Contributions - will others (outside DNR) contribute time and/or money to the project?  If yes, describe briefly.</t>
  </si>
  <si>
    <t>Mark Sesing</t>
  </si>
  <si>
    <t>NE</t>
  </si>
  <si>
    <t>920-485-3023</t>
  </si>
  <si>
    <t>Lakes Parntership</t>
  </si>
  <si>
    <t>Linda Hyatt</t>
  </si>
  <si>
    <t>303 d program execution</t>
  </si>
  <si>
    <t>Level of degradation identified</t>
  </si>
  <si>
    <t>Swims</t>
  </si>
  <si>
    <t>SLOH Lab Costs</t>
  </si>
  <si>
    <t>Six samples - chl a, ss, tp,secchi,turbidity</t>
  </si>
  <si>
    <t>Green Lake County Park marsh</t>
  </si>
  <si>
    <t>Upper Fox-Green Lake</t>
  </si>
  <si>
    <t xml:space="preserve">Green Lake </t>
  </si>
  <si>
    <t>200 miles ($80)</t>
  </si>
  <si>
    <t>303 d listing evaluation County Park Marsh,Green Lake</t>
  </si>
  <si>
    <t>WTSK</t>
  </si>
  <si>
    <t>July 1, 2007 - June 30, 2008</t>
  </si>
  <si>
    <t>303 d listing evaluation- County Park Marsh</t>
  </si>
  <si>
    <t>NER Priority 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</si>
</sst>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0" fontId="10" fillId="0" borderId="0" xfId="29" applyFont="1" applyAlignment="1">
      <alignment/>
    </xf>
    <xf numFmtId="0" fontId="0" fillId="0" borderId="0" xfId="28">
      <alignment/>
      <protection/>
    </xf>
    <xf numFmtId="0" fontId="0" fillId="0" borderId="0" xfId="28" applyAlignment="1">
      <alignment horizontal="right"/>
      <protection/>
    </xf>
    <xf numFmtId="0" fontId="0" fillId="0" borderId="0" xfId="29" applyFont="1" applyAlignment="1">
      <alignment horizontal="right"/>
    </xf>
    <xf numFmtId="0" fontId="0" fillId="2" borderId="0" xfId="29" applyFont="1" applyFill="1" applyBorder="1" applyAlignment="1">
      <alignment/>
    </xf>
    <xf numFmtId="0" fontId="0" fillId="0" borderId="0" xfId="29" applyFont="1" applyFill="1" applyBorder="1" applyAlignment="1">
      <alignment/>
    </xf>
    <xf numFmtId="0" fontId="0" fillId="0" borderId="0" xfId="29" applyFont="1" applyFill="1" applyBorder="1" applyAlignment="1">
      <alignment wrapText="1"/>
    </xf>
    <xf numFmtId="0" fontId="10" fillId="0" borderId="0" xfId="29" applyFont="1" applyAlignment="1">
      <alignment horizontal="right"/>
    </xf>
    <xf numFmtId="7" fontId="10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6" borderId="0" xfId="29" applyFont="1" applyFill="1" applyAlignment="1">
      <alignment/>
    </xf>
    <xf numFmtId="0" fontId="0" fillId="0" borderId="0" xfId="29" applyAlignment="1">
      <alignment/>
    </xf>
    <xf numFmtId="0" fontId="0" fillId="7" borderId="0" xfId="29" applyFont="1" applyFill="1" applyAlignment="1">
      <alignment/>
    </xf>
    <xf numFmtId="7" fontId="0" fillId="7" borderId="0" xfId="20" applyNumberFormat="1" applyFont="1" applyFill="1" applyAlignment="1">
      <alignment/>
    </xf>
    <xf numFmtId="0" fontId="0" fillId="8" borderId="0" xfId="29" applyFont="1" applyFill="1" applyAlignment="1">
      <alignment/>
    </xf>
    <xf numFmtId="169" fontId="0" fillId="0" borderId="0" xfId="29" applyNumberFormat="1" applyFont="1" applyAlignment="1">
      <alignment/>
    </xf>
    <xf numFmtId="0" fontId="0" fillId="9" borderId="0" xfId="29" applyFont="1" applyFill="1" applyAlignment="1">
      <alignment/>
    </xf>
    <xf numFmtId="0" fontId="0" fillId="7" borderId="0" xfId="20" applyFont="1" applyFill="1" applyAlignment="1">
      <alignment/>
    </xf>
    <xf numFmtId="0" fontId="0" fillId="10" borderId="0" xfId="29" applyFont="1" applyFill="1" applyAlignment="1">
      <alignment/>
    </xf>
    <xf numFmtId="0" fontId="0" fillId="11" borderId="0" xfId="29" applyFont="1" applyFill="1" applyAlignment="1">
      <alignment/>
    </xf>
    <xf numFmtId="0" fontId="0" fillId="0" borderId="0" xfId="28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2" borderId="0" xfId="20" applyNumberFormat="1" applyFont="1" applyFill="1" applyAlignment="1">
      <alignment/>
    </xf>
    <xf numFmtId="0" fontId="0" fillId="13" borderId="0" xfId="29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4" fontId="3" fillId="5" borderId="0" xfId="0" applyNumberFormat="1" applyFont="1" applyFill="1" applyAlignment="1">
      <alignment/>
    </xf>
    <xf numFmtId="0" fontId="0" fillId="2" borderId="0" xfId="28" applyFont="1" applyFill="1">
      <alignment/>
      <protection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0" fillId="0" borderId="0" xfId="29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Normal_Copy of FH_LAB 2008" xfId="28"/>
    <cellStyle name="normal_Copy of FH_LAB 2008_1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C15" sqref="C15"/>
    </sheetView>
  </sheetViews>
  <sheetFormatPr defaultColWidth="9.140625" defaultRowHeight="12.75"/>
  <cols>
    <col min="1" max="1" width="4.57421875" style="3" customWidth="1"/>
    <col min="2" max="2" width="27.421875" style="3" customWidth="1"/>
    <col min="3" max="3" width="50.7109375" style="3" customWidth="1"/>
    <col min="4" max="5" width="15.7109375" style="3" customWidth="1"/>
    <col min="6" max="16384" width="9.140625" style="3" customWidth="1"/>
  </cols>
  <sheetData>
    <row r="1" spans="1:4" ht="49.5" customHeight="1">
      <c r="A1" s="57" t="s">
        <v>175</v>
      </c>
      <c r="B1" s="58"/>
      <c r="C1" s="58"/>
      <c r="D1" s="2"/>
    </row>
    <row r="2" spans="1:4" ht="22.5" customHeight="1">
      <c r="A2" s="62" t="s">
        <v>8</v>
      </c>
      <c r="B2" s="63"/>
      <c r="C2" s="63"/>
      <c r="D2" s="2"/>
    </row>
    <row r="3" spans="1:3" ht="12.75">
      <c r="A3" s="63"/>
      <c r="B3" s="63"/>
      <c r="C3" s="63"/>
    </row>
    <row r="4" spans="1:3" ht="12.75">
      <c r="A4" s="8" t="s">
        <v>12</v>
      </c>
      <c r="B4" s="3" t="s">
        <v>0</v>
      </c>
      <c r="C4" s="25" t="s">
        <v>182</v>
      </c>
    </row>
    <row r="5" spans="1:3" ht="12.75">
      <c r="A5" s="8" t="s">
        <v>13</v>
      </c>
      <c r="B5" s="3" t="s">
        <v>2</v>
      </c>
      <c r="C5" s="25" t="s">
        <v>183</v>
      </c>
    </row>
    <row r="6" spans="1:3" ht="12.75">
      <c r="A6" s="8" t="s">
        <v>14</v>
      </c>
      <c r="B6" s="3" t="s">
        <v>1</v>
      </c>
      <c r="C6" s="25" t="s">
        <v>184</v>
      </c>
    </row>
    <row r="7" spans="1:3" ht="12.75">
      <c r="A7" s="8" t="s">
        <v>15</v>
      </c>
      <c r="B7" s="3" t="s">
        <v>3</v>
      </c>
      <c r="C7" s="25" t="s">
        <v>185</v>
      </c>
    </row>
    <row r="8" spans="1:3" ht="12.75">
      <c r="A8" s="8" t="s">
        <v>16</v>
      </c>
      <c r="B8" s="3" t="s">
        <v>7</v>
      </c>
      <c r="C8" s="25" t="s">
        <v>186</v>
      </c>
    </row>
    <row r="9" ht="12.75">
      <c r="C9" s="3" t="s">
        <v>200</v>
      </c>
    </row>
    <row r="10" spans="1:3" ht="33" customHeight="1">
      <c r="A10" s="60" t="s">
        <v>9</v>
      </c>
      <c r="B10" s="60"/>
      <c r="C10" s="56">
        <v>1</v>
      </c>
    </row>
    <row r="11" spans="4:5" ht="12.75">
      <c r="D11" s="2"/>
      <c r="E11" s="2"/>
    </row>
    <row r="12" spans="1:5" ht="12.75">
      <c r="A12" s="61" t="s">
        <v>10</v>
      </c>
      <c r="B12" s="61"/>
      <c r="C12" s="25" t="s">
        <v>197</v>
      </c>
      <c r="D12" s="2"/>
      <c r="E12" s="2"/>
    </row>
    <row r="13" spans="4:5" ht="12.75">
      <c r="D13" s="2"/>
      <c r="E13" s="2"/>
    </row>
    <row r="14" spans="1:2" ht="15.75" customHeight="1">
      <c r="A14" s="62" t="s">
        <v>11</v>
      </c>
      <c r="B14" s="62"/>
    </row>
    <row r="15" spans="1:5" ht="12.75">
      <c r="A15" s="8" t="s">
        <v>12</v>
      </c>
      <c r="B15" s="52" t="s">
        <v>17</v>
      </c>
      <c r="C15" s="25" t="s">
        <v>199</v>
      </c>
      <c r="D15" s="2"/>
      <c r="E15" s="2"/>
    </row>
    <row r="16" spans="1:5" ht="12.75">
      <c r="A16" s="8" t="s">
        <v>13</v>
      </c>
      <c r="B16" s="52" t="s">
        <v>18</v>
      </c>
      <c r="C16" s="7"/>
      <c r="D16" s="2"/>
      <c r="E16" s="2"/>
    </row>
    <row r="17" spans="1:5" ht="12.75">
      <c r="A17" s="8"/>
      <c r="B17" s="53" t="s">
        <v>32</v>
      </c>
      <c r="C17" s="25" t="s">
        <v>187</v>
      </c>
      <c r="D17" s="2"/>
      <c r="E17" s="2"/>
    </row>
    <row r="18" spans="1:5" ht="25.5">
      <c r="A18" s="8"/>
      <c r="B18" s="53" t="s">
        <v>33</v>
      </c>
      <c r="C18" s="25" t="s">
        <v>188</v>
      </c>
      <c r="D18" s="2"/>
      <c r="E18" s="2"/>
    </row>
    <row r="19" spans="1:5" ht="12.75">
      <c r="A19" s="8" t="s">
        <v>14</v>
      </c>
      <c r="B19" s="52" t="s">
        <v>19</v>
      </c>
      <c r="C19" s="7"/>
      <c r="D19" s="2"/>
      <c r="E19" s="2"/>
    </row>
    <row r="20" spans="1:5" ht="12.75">
      <c r="A20" s="4"/>
      <c r="B20" s="52" t="s">
        <v>23</v>
      </c>
      <c r="C20" s="25" t="s">
        <v>193</v>
      </c>
      <c r="D20" s="2"/>
      <c r="E20" s="2"/>
    </row>
    <row r="21" spans="1:5" ht="12.75">
      <c r="A21" s="4"/>
      <c r="B21" s="52" t="s">
        <v>176</v>
      </c>
      <c r="C21" s="25" t="s">
        <v>194</v>
      </c>
      <c r="D21" s="2"/>
      <c r="E21" s="2"/>
    </row>
    <row r="22" spans="1:5" ht="12.75">
      <c r="A22" s="4"/>
      <c r="B22" s="52" t="s">
        <v>177</v>
      </c>
      <c r="C22" s="25" t="s">
        <v>192</v>
      </c>
      <c r="D22" s="2"/>
      <c r="E22" s="2"/>
    </row>
    <row r="23" spans="1:5" ht="12.75">
      <c r="A23" s="4"/>
      <c r="B23" s="52"/>
      <c r="C23" s="25"/>
      <c r="D23" s="2"/>
      <c r="E23" s="2"/>
    </row>
    <row r="24" spans="1:5" ht="12.75">
      <c r="A24" s="4"/>
      <c r="B24" s="52"/>
      <c r="C24" s="25"/>
      <c r="D24" s="2"/>
      <c r="E24" s="2"/>
    </row>
    <row r="25" spans="1:5" ht="12.75">
      <c r="A25" s="4"/>
      <c r="B25" s="52"/>
      <c r="C25" s="25"/>
      <c r="D25" s="2"/>
      <c r="E25" s="2"/>
    </row>
    <row r="26" spans="1:5" ht="12.75">
      <c r="A26" s="4"/>
      <c r="B26" s="52" t="s">
        <v>24</v>
      </c>
      <c r="C26" s="25"/>
      <c r="D26" s="2"/>
      <c r="E26" s="2"/>
    </row>
    <row r="27" spans="1:5" ht="12.75">
      <c r="A27" s="4"/>
      <c r="B27" s="52"/>
      <c r="C27" s="25"/>
      <c r="D27" s="2"/>
      <c r="E27" s="2"/>
    </row>
    <row r="28" spans="1:2" ht="12.75">
      <c r="A28" s="8" t="s">
        <v>15</v>
      </c>
      <c r="B28" s="52" t="s">
        <v>20</v>
      </c>
    </row>
    <row r="29" spans="1:3" ht="12.75">
      <c r="A29" s="4"/>
      <c r="B29" s="53" t="s">
        <v>25</v>
      </c>
      <c r="C29" s="25">
        <v>3</v>
      </c>
    </row>
    <row r="30" spans="1:3" ht="12.75">
      <c r="A30" s="4"/>
      <c r="B30" s="53" t="s">
        <v>26</v>
      </c>
      <c r="C30" s="25">
        <v>2</v>
      </c>
    </row>
    <row r="31" spans="1:3" ht="25.5">
      <c r="A31" s="4"/>
      <c r="B31" s="53" t="s">
        <v>27</v>
      </c>
      <c r="C31" s="54">
        <v>39324</v>
      </c>
    </row>
    <row r="32" spans="1:3" ht="12.75">
      <c r="A32" s="4"/>
      <c r="B32" s="53" t="s">
        <v>29</v>
      </c>
      <c r="C32" s="54">
        <v>39324</v>
      </c>
    </row>
    <row r="33" spans="1:3" ht="12.75">
      <c r="A33" s="4"/>
      <c r="B33" s="53" t="s">
        <v>28</v>
      </c>
      <c r="C33" s="54">
        <v>39447</v>
      </c>
    </row>
    <row r="34" spans="1:3" ht="12.75">
      <c r="A34" s="8" t="s">
        <v>16</v>
      </c>
      <c r="B34" s="53" t="s">
        <v>21</v>
      </c>
      <c r="C34" s="5"/>
    </row>
    <row r="35" spans="2:3" ht="12.75">
      <c r="B35" s="53" t="s">
        <v>30</v>
      </c>
      <c r="C35" s="25" t="s">
        <v>189</v>
      </c>
    </row>
    <row r="36" spans="2:3" ht="25.5">
      <c r="B36" s="53" t="s">
        <v>31</v>
      </c>
      <c r="C36" s="25" t="s">
        <v>182</v>
      </c>
    </row>
    <row r="37" spans="1:2" ht="12.75">
      <c r="A37" s="1" t="s">
        <v>40</v>
      </c>
      <c r="B37" s="52"/>
    </row>
    <row r="38" spans="1:3" ht="12.75">
      <c r="A38" s="8" t="s">
        <v>12</v>
      </c>
      <c r="B38" s="52" t="s">
        <v>49</v>
      </c>
      <c r="C38" s="25">
        <v>20</v>
      </c>
    </row>
    <row r="39" spans="1:3" ht="12.75">
      <c r="A39" s="8" t="s">
        <v>13</v>
      </c>
      <c r="B39" s="52" t="s">
        <v>50</v>
      </c>
      <c r="C39" s="25"/>
    </row>
    <row r="40" spans="1:3" ht="12.75">
      <c r="A40" s="8" t="s">
        <v>14</v>
      </c>
      <c r="B40" s="52" t="s">
        <v>51</v>
      </c>
      <c r="C40" s="25"/>
    </row>
    <row r="41" spans="1:3" ht="12.75">
      <c r="A41" s="8" t="s">
        <v>15</v>
      </c>
      <c r="B41" s="52" t="s">
        <v>37</v>
      </c>
      <c r="C41" s="25" t="s">
        <v>195</v>
      </c>
    </row>
    <row r="42" spans="1:3" ht="25.5">
      <c r="A42" s="8" t="s">
        <v>16</v>
      </c>
      <c r="B42" s="53" t="s">
        <v>52</v>
      </c>
      <c r="C42" s="25" t="s">
        <v>190</v>
      </c>
    </row>
    <row r="43" spans="1:3" ht="25.5">
      <c r="A43" s="8" t="s">
        <v>22</v>
      </c>
      <c r="B43" s="53" t="s">
        <v>178</v>
      </c>
      <c r="C43" s="25"/>
    </row>
    <row r="44" spans="1:3" ht="25.5">
      <c r="A44" s="8" t="s">
        <v>53</v>
      </c>
      <c r="B44" s="53" t="s">
        <v>179</v>
      </c>
      <c r="C44" s="25"/>
    </row>
    <row r="45" spans="1:3" ht="44.25" customHeight="1">
      <c r="A45" s="8" t="s">
        <v>54</v>
      </c>
      <c r="B45" s="53" t="s">
        <v>180</v>
      </c>
      <c r="C45" s="25" t="s">
        <v>191</v>
      </c>
    </row>
    <row r="46" spans="1:3" ht="59.25" customHeight="1">
      <c r="A46" s="8" t="s">
        <v>55</v>
      </c>
      <c r="B46" s="53" t="s">
        <v>181</v>
      </c>
      <c r="C46" s="25"/>
    </row>
    <row r="50" spans="1:2" ht="12.75">
      <c r="A50" s="6"/>
      <c r="B50" s="6"/>
    </row>
    <row r="51" spans="1:2" ht="12.75">
      <c r="A51" s="6"/>
      <c r="B51" s="6"/>
    </row>
    <row r="59" spans="1:2" s="5" customFormat="1" ht="12.75">
      <c r="A59" s="3"/>
      <c r="B59" s="3"/>
    </row>
    <row r="73" ht="18" customHeight="1">
      <c r="D73" s="59"/>
    </row>
    <row r="74" ht="12.75" customHeight="1" hidden="1">
      <c r="D74" s="59"/>
    </row>
    <row r="75" spans="1:4" s="6" customFormat="1" ht="12.75">
      <c r="A75" s="3"/>
      <c r="B75" s="3"/>
      <c r="C75" s="3"/>
      <c r="D75" s="7"/>
    </row>
  </sheetData>
  <mergeCells count="6">
    <mergeCell ref="A1:C1"/>
    <mergeCell ref="D73:D74"/>
    <mergeCell ref="A10:B10"/>
    <mergeCell ref="A12:B12"/>
    <mergeCell ref="A14:B14"/>
    <mergeCell ref="A2:C3"/>
  </mergeCells>
  <printOptions/>
  <pageMargins left="0.49" right="0.4" top="1" bottom="1" header="0.32" footer="0.5"/>
  <pageSetup horizontalDpi="600" verticalDpi="600" orientation="portrait" r:id="rId1"/>
  <headerFooter alignWithMargins="0">
    <oddHeader>&amp;L&amp;"Arial,Bold"&amp;14Water Quality Monitoring
Special Project Workplan Proposal - FY2008&amp;"Arial,Regular"&amp;10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3">
      <selection activeCell="B3" sqref="B3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</cols>
  <sheetData>
    <row r="1" spans="1:4" ht="45.75" customHeight="1">
      <c r="A1" s="64" t="s">
        <v>174</v>
      </c>
      <c r="B1" s="65"/>
      <c r="C1" s="65"/>
      <c r="D1" s="65"/>
    </row>
    <row r="2" spans="1:4" ht="26.25" customHeight="1">
      <c r="A2" s="11"/>
      <c r="B2" s="47" t="s">
        <v>34</v>
      </c>
      <c r="C2" s="47"/>
      <c r="D2" s="48"/>
    </row>
    <row r="3" spans="1:4" ht="12.75">
      <c r="A3" s="11"/>
      <c r="B3" s="49" t="s">
        <v>198</v>
      </c>
      <c r="C3" s="49"/>
      <c r="D3" s="48"/>
    </row>
    <row r="4" spans="1:4" ht="12.75">
      <c r="A4" s="11"/>
      <c r="B4" s="10"/>
      <c r="C4" s="10"/>
      <c r="D4" s="11"/>
    </row>
    <row r="5" spans="1:4" ht="12.75">
      <c r="A5" s="11">
        <v>1</v>
      </c>
      <c r="B5" s="9" t="s">
        <v>35</v>
      </c>
      <c r="C5" s="15">
        <v>20</v>
      </c>
      <c r="D5" s="21"/>
    </row>
    <row r="6" spans="1:4" ht="12.75">
      <c r="A6" s="3">
        <v>2</v>
      </c>
      <c r="B6" s="6" t="s">
        <v>41</v>
      </c>
      <c r="C6" s="21"/>
      <c r="D6" s="19" t="s">
        <v>42</v>
      </c>
    </row>
    <row r="7" spans="1:4" ht="12.75">
      <c r="A7" s="11"/>
      <c r="B7" s="9" t="s">
        <v>43</v>
      </c>
      <c r="C7" s="15">
        <v>10</v>
      </c>
      <c r="D7" s="20">
        <f>((C7*(C8+C9+C10)))</f>
        <v>184.7676545</v>
      </c>
    </row>
    <row r="8" spans="1:4" ht="12.75">
      <c r="A8" s="11"/>
      <c r="B8" s="9" t="s">
        <v>44</v>
      </c>
      <c r="C8" s="16">
        <v>13</v>
      </c>
      <c r="D8" s="21"/>
    </row>
    <row r="9" spans="1:4" ht="12.75">
      <c r="A9" s="11"/>
      <c r="B9" s="9" t="s">
        <v>45</v>
      </c>
      <c r="C9" s="17">
        <f>(C8*0.2755)</f>
        <v>3.5815</v>
      </c>
      <c r="D9" s="22"/>
    </row>
    <row r="10" spans="1:4" ht="12.75">
      <c r="A10" s="11"/>
      <c r="B10" s="9" t="s">
        <v>46</v>
      </c>
      <c r="C10" s="17">
        <f>((C8+C9)*0.1143)</f>
        <v>1.8952654499999997</v>
      </c>
      <c r="D10" s="22"/>
    </row>
    <row r="11" spans="1:4" ht="12.75">
      <c r="A11" s="11">
        <v>3</v>
      </c>
      <c r="B11" s="9" t="s">
        <v>36</v>
      </c>
      <c r="C11" s="23"/>
      <c r="D11" s="16">
        <v>0</v>
      </c>
    </row>
    <row r="12" spans="1:4" ht="12.75">
      <c r="A12" s="11">
        <v>4</v>
      </c>
      <c r="B12" s="9" t="s">
        <v>37</v>
      </c>
      <c r="C12" s="23"/>
      <c r="D12" s="16">
        <v>200</v>
      </c>
    </row>
    <row r="13" spans="1:4" ht="12.75">
      <c r="A13" s="11">
        <v>5</v>
      </c>
      <c r="B13" s="9" t="s">
        <v>38</v>
      </c>
      <c r="C13" s="23"/>
      <c r="D13" s="16">
        <v>0</v>
      </c>
    </row>
    <row r="14" spans="1:4" ht="12.75">
      <c r="A14" s="11">
        <v>6</v>
      </c>
      <c r="B14" s="9" t="s">
        <v>5</v>
      </c>
      <c r="C14" s="23"/>
      <c r="D14" s="16">
        <v>0</v>
      </c>
    </row>
    <row r="15" spans="1:4" ht="13.5" thickBot="1">
      <c r="A15" s="11">
        <v>7</v>
      </c>
      <c r="B15" s="9" t="s">
        <v>39</v>
      </c>
      <c r="C15" s="23"/>
      <c r="D15" s="16">
        <v>0</v>
      </c>
    </row>
    <row r="16" spans="1:4" ht="12.75">
      <c r="A16" s="13">
        <v>8</v>
      </c>
      <c r="B16" s="14" t="s">
        <v>48</v>
      </c>
      <c r="C16" s="14"/>
      <c r="D16" s="24">
        <f>SUM(D7:D15)</f>
        <v>384.7676545</v>
      </c>
    </row>
    <row r="17" spans="1:4" ht="12.75">
      <c r="A17" s="11"/>
      <c r="B17" s="11"/>
      <c r="C17" s="11"/>
      <c r="D17" s="11"/>
    </row>
    <row r="18" spans="1:4" ht="12.75">
      <c r="A18" s="11">
        <v>9</v>
      </c>
      <c r="B18" s="9" t="s">
        <v>6</v>
      </c>
      <c r="C18" s="9"/>
      <c r="D18" s="18">
        <v>0</v>
      </c>
    </row>
    <row r="19" spans="1:4" ht="12.75">
      <c r="A19" s="11"/>
      <c r="B19" s="11"/>
      <c r="C19" s="11"/>
      <c r="D19" s="11"/>
    </row>
    <row r="20" spans="1:4" ht="12.75">
      <c r="A20" s="11">
        <v>10</v>
      </c>
      <c r="B20" s="9" t="s">
        <v>4</v>
      </c>
      <c r="C20" s="9"/>
      <c r="D20" s="20">
        <f>'SLOH Worksheet'!E76</f>
        <v>471.24</v>
      </c>
    </row>
    <row r="21" spans="1:4" ht="13.5" thickBot="1">
      <c r="A21" s="11"/>
      <c r="B21" s="11"/>
      <c r="C21" s="11"/>
      <c r="D21" s="11"/>
    </row>
    <row r="22" spans="1:4" ht="12.75">
      <c r="A22" s="13">
        <v>11</v>
      </c>
      <c r="B22" s="14" t="s">
        <v>47</v>
      </c>
      <c r="C22" s="14"/>
      <c r="D22" s="24">
        <f>SUM(D16+D18+D20)</f>
        <v>856.0076545</v>
      </c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2" t="s">
        <v>173</v>
      </c>
      <c r="C25" s="12"/>
      <c r="D25" s="11"/>
    </row>
  </sheetData>
  <mergeCells count="1">
    <mergeCell ref="A1:D1"/>
  </mergeCells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76"/>
  <sheetViews>
    <sheetView tabSelected="1" showOutlineSymbols="0" zoomScale="80" zoomScaleNormal="80" workbookViewId="0" topLeftCell="A51">
      <selection activeCell="B4" sqref="B4"/>
    </sheetView>
  </sheetViews>
  <sheetFormatPr defaultColWidth="9.140625" defaultRowHeight="12.75"/>
  <cols>
    <col min="1" max="1" width="28.00390625" style="27" customWidth="1"/>
    <col min="2" max="2" width="57.57421875" style="27" customWidth="1"/>
    <col min="3" max="3" width="10.28125" style="27" customWidth="1"/>
    <col min="4" max="4" width="9.8515625" style="27" customWidth="1"/>
    <col min="5" max="5" width="13.140625" style="27" customWidth="1"/>
    <col min="6" max="16384" width="9.140625" style="27" customWidth="1"/>
  </cols>
  <sheetData>
    <row r="1" spans="1:5" ht="54" customHeight="1">
      <c r="A1" s="67" t="s">
        <v>174</v>
      </c>
      <c r="B1" s="67"/>
      <c r="C1" s="67"/>
      <c r="D1" s="67"/>
      <c r="E1" s="67"/>
    </row>
    <row r="2" spans="1:5" ht="12.75">
      <c r="A2" s="66" t="s">
        <v>56</v>
      </c>
      <c r="B2" s="66"/>
      <c r="C2" s="66"/>
      <c r="D2" s="66"/>
      <c r="E2" s="66"/>
    </row>
    <row r="3" spans="1:2" ht="12.75">
      <c r="A3" s="28" t="s">
        <v>57</v>
      </c>
      <c r="B3" s="55" t="s">
        <v>182</v>
      </c>
    </row>
    <row r="4" spans="1:2" ht="12.75">
      <c r="A4" s="29" t="s">
        <v>58</v>
      </c>
      <c r="B4" s="30" t="s">
        <v>196</v>
      </c>
    </row>
    <row r="5" spans="1:2" ht="12.75">
      <c r="A5" s="29" t="s">
        <v>59</v>
      </c>
      <c r="B5" s="30"/>
    </row>
    <row r="6" spans="1:2" ht="12.75">
      <c r="A6" s="29" t="s">
        <v>60</v>
      </c>
      <c r="B6" s="30"/>
    </row>
    <row r="7" spans="1:2" ht="12.75">
      <c r="A7" s="29" t="s">
        <v>61</v>
      </c>
      <c r="B7" s="30"/>
    </row>
    <row r="8" spans="1:2" ht="12.75">
      <c r="A8" s="29" t="s">
        <v>62</v>
      </c>
      <c r="B8" s="30" t="s">
        <v>63</v>
      </c>
    </row>
    <row r="9" spans="1:2" ht="12.75">
      <c r="A9" s="29" t="s">
        <v>64</v>
      </c>
      <c r="B9" s="30"/>
    </row>
    <row r="10" spans="1:2" ht="12.75">
      <c r="A10" s="29" t="s">
        <v>65</v>
      </c>
      <c r="B10" s="30" t="s">
        <v>66</v>
      </c>
    </row>
    <row r="11" spans="1:2" ht="12.75">
      <c r="A11" s="29"/>
      <c r="B11" s="31"/>
    </row>
    <row r="12" spans="1:2" ht="63.75">
      <c r="A12" s="29"/>
      <c r="B12" s="32" t="s">
        <v>67</v>
      </c>
    </row>
    <row r="14" spans="1:5" ht="12.75">
      <c r="A14" s="26" t="s">
        <v>68</v>
      </c>
      <c r="B14" s="26" t="s">
        <v>69</v>
      </c>
      <c r="C14" s="26" t="s">
        <v>70</v>
      </c>
      <c r="D14" s="33" t="s">
        <v>71</v>
      </c>
      <c r="E14" s="34" t="s">
        <v>72</v>
      </c>
    </row>
    <row r="15" spans="1:5" ht="12.75">
      <c r="A15" s="26"/>
      <c r="B15" s="26"/>
      <c r="C15" s="26"/>
      <c r="D15" s="33" t="s">
        <v>73</v>
      </c>
      <c r="E15" s="34" t="s">
        <v>74</v>
      </c>
    </row>
    <row r="16" spans="1:3" ht="12.75">
      <c r="A16" s="26" t="s">
        <v>75</v>
      </c>
      <c r="B16" s="29" t="s">
        <v>76</v>
      </c>
      <c r="C16" s="35">
        <v>15.75</v>
      </c>
    </row>
    <row r="17" spans="1:5" ht="12.75">
      <c r="A17" s="27" t="s">
        <v>77</v>
      </c>
      <c r="B17" s="27" t="s">
        <v>78</v>
      </c>
      <c r="C17" s="27">
        <v>0.8</v>
      </c>
      <c r="D17" s="36"/>
      <c r="E17" s="50">
        <f>C17*D17*$C$16</f>
        <v>0</v>
      </c>
    </row>
    <row r="18" spans="1:5" ht="12.75">
      <c r="A18" s="37" t="s">
        <v>79</v>
      </c>
      <c r="B18" s="37" t="s">
        <v>80</v>
      </c>
      <c r="C18" s="27">
        <v>1.5</v>
      </c>
      <c r="D18" s="36"/>
      <c r="E18" s="50">
        <f>C18*D18*$C$16</f>
        <v>0</v>
      </c>
    </row>
    <row r="19" spans="1:5" ht="12.75">
      <c r="A19" s="27" t="s">
        <v>81</v>
      </c>
      <c r="B19" s="27" t="s">
        <v>82</v>
      </c>
      <c r="C19" s="27">
        <v>0.9</v>
      </c>
      <c r="D19" s="36"/>
      <c r="E19" s="50">
        <f>C19*D19*$C$16</f>
        <v>0</v>
      </c>
    </row>
    <row r="20" spans="1:5" ht="12.75">
      <c r="A20" s="26" t="s">
        <v>83</v>
      </c>
      <c r="B20" s="29" t="s">
        <v>76</v>
      </c>
      <c r="C20" s="35">
        <v>11.9</v>
      </c>
      <c r="D20" s="38"/>
      <c r="E20" s="39"/>
    </row>
    <row r="21" spans="1:5" ht="12.75">
      <c r="A21" s="26" t="s">
        <v>84</v>
      </c>
      <c r="B21" s="38"/>
      <c r="C21" s="38"/>
      <c r="D21" s="38"/>
      <c r="E21" s="38"/>
    </row>
    <row r="22" spans="1:5" ht="12.75">
      <c r="A22" s="27" t="s">
        <v>85</v>
      </c>
      <c r="B22" s="27" t="s">
        <v>86</v>
      </c>
      <c r="C22" s="27">
        <v>2</v>
      </c>
      <c r="D22" s="40"/>
      <c r="E22" s="50">
        <f>C22*D22*$C$20</f>
        <v>0</v>
      </c>
    </row>
    <row r="23" spans="1:5" ht="12.75">
      <c r="A23" s="27" t="s">
        <v>87</v>
      </c>
      <c r="B23" s="27" t="s">
        <v>88</v>
      </c>
      <c r="C23" s="27">
        <v>2</v>
      </c>
      <c r="D23" s="40"/>
      <c r="E23" s="50">
        <f>C23*D23*$C$20</f>
        <v>0</v>
      </c>
    </row>
    <row r="24" spans="1:5" ht="12.75">
      <c r="A24" s="27" t="s">
        <v>89</v>
      </c>
      <c r="B24" s="27" t="s">
        <v>90</v>
      </c>
      <c r="C24" s="27">
        <v>2.1</v>
      </c>
      <c r="D24" s="40"/>
      <c r="E24" s="50">
        <f>C24*D24*$C$20</f>
        <v>0</v>
      </c>
    </row>
    <row r="25" spans="1:5" ht="12.75">
      <c r="A25" s="27" t="s">
        <v>91</v>
      </c>
      <c r="B25" s="27" t="s">
        <v>92</v>
      </c>
      <c r="C25" s="27">
        <v>1.5</v>
      </c>
      <c r="D25" s="40">
        <v>6</v>
      </c>
      <c r="E25" s="50">
        <f>C25*D25*$C$20</f>
        <v>107.10000000000001</v>
      </c>
    </row>
    <row r="26" spans="1:5" ht="12.75">
      <c r="A26" s="27" t="s">
        <v>93</v>
      </c>
      <c r="B26" s="27" t="s">
        <v>94</v>
      </c>
      <c r="C26" s="27">
        <v>2.5</v>
      </c>
      <c r="D26" s="40"/>
      <c r="E26" s="50">
        <f>C26*D26*$C$20</f>
        <v>0</v>
      </c>
    </row>
    <row r="27" spans="1:5" ht="12.75">
      <c r="A27" s="26" t="s">
        <v>95</v>
      </c>
      <c r="B27" s="38"/>
      <c r="C27" s="38"/>
      <c r="D27" s="38"/>
      <c r="E27" s="38"/>
    </row>
    <row r="28" spans="1:5" ht="12.75">
      <c r="A28" s="27" t="s">
        <v>96</v>
      </c>
      <c r="B28" s="27" t="s">
        <v>97</v>
      </c>
      <c r="C28" s="27">
        <v>1.5</v>
      </c>
      <c r="D28" s="36"/>
      <c r="E28" s="50">
        <f aca="true" t="shared" si="0" ref="E28:E33">C28*D28*$C$20</f>
        <v>0</v>
      </c>
    </row>
    <row r="29" spans="1:5" ht="12.75">
      <c r="A29" s="27" t="s">
        <v>98</v>
      </c>
      <c r="B29" s="27" t="s">
        <v>99</v>
      </c>
      <c r="C29" s="27">
        <v>1</v>
      </c>
      <c r="D29" s="36"/>
      <c r="E29" s="50">
        <f t="shared" si="0"/>
        <v>0</v>
      </c>
    </row>
    <row r="30" spans="1:5" ht="12.75">
      <c r="A30" s="27" t="s">
        <v>100</v>
      </c>
      <c r="B30" s="27" t="s">
        <v>101</v>
      </c>
      <c r="C30" s="27">
        <v>1.9</v>
      </c>
      <c r="D30" s="36">
        <v>6</v>
      </c>
      <c r="E30" s="50">
        <f t="shared" si="0"/>
        <v>135.66</v>
      </c>
    </row>
    <row r="31" spans="1:5" ht="12.75">
      <c r="A31" s="27" t="s">
        <v>100</v>
      </c>
      <c r="B31" s="27" t="s">
        <v>102</v>
      </c>
      <c r="C31" s="27">
        <v>1</v>
      </c>
      <c r="D31" s="36"/>
      <c r="E31" s="50">
        <f t="shared" si="0"/>
        <v>0</v>
      </c>
    </row>
    <row r="32" spans="1:5" ht="12.75">
      <c r="A32" s="27" t="s">
        <v>103</v>
      </c>
      <c r="B32" s="27" t="s">
        <v>104</v>
      </c>
      <c r="C32" s="27">
        <f>1.9+1.5</f>
        <v>3.4</v>
      </c>
      <c r="D32" s="36"/>
      <c r="E32" s="50">
        <f t="shared" si="0"/>
        <v>0</v>
      </c>
    </row>
    <row r="33" spans="1:5" ht="12.75">
      <c r="A33" s="27" t="s">
        <v>105</v>
      </c>
      <c r="B33" s="27" t="s">
        <v>106</v>
      </c>
      <c r="C33" s="27">
        <v>0.9</v>
      </c>
      <c r="D33" s="36">
        <v>6</v>
      </c>
      <c r="E33" s="50">
        <f t="shared" si="0"/>
        <v>64.26</v>
      </c>
    </row>
    <row r="34" spans="1:5" ht="12.75">
      <c r="A34" s="26" t="s">
        <v>107</v>
      </c>
      <c r="B34" s="38"/>
      <c r="C34" s="38"/>
      <c r="D34" s="38"/>
      <c r="E34" s="38"/>
    </row>
    <row r="35" spans="1:5" ht="12.75">
      <c r="A35" s="27" t="s">
        <v>108</v>
      </c>
      <c r="B35" s="27" t="s">
        <v>109</v>
      </c>
      <c r="C35" s="27">
        <v>3</v>
      </c>
      <c r="D35" s="36"/>
      <c r="E35" s="50">
        <f aca="true" t="shared" si="1" ref="E35:E48">C35*D35*$C$20</f>
        <v>0</v>
      </c>
    </row>
    <row r="36" spans="1:5" ht="12.75">
      <c r="A36" s="27" t="s">
        <v>110</v>
      </c>
      <c r="B36" s="27" t="s">
        <v>111</v>
      </c>
      <c r="C36" s="27">
        <v>3.7</v>
      </c>
      <c r="D36" s="36"/>
      <c r="E36" s="50">
        <f t="shared" si="1"/>
        <v>0</v>
      </c>
    </row>
    <row r="37" spans="1:5" ht="12.75">
      <c r="A37" s="27" t="s">
        <v>112</v>
      </c>
      <c r="B37" s="27" t="s">
        <v>113</v>
      </c>
      <c r="C37" s="27">
        <v>1.5</v>
      </c>
      <c r="D37" s="36"/>
      <c r="E37" s="50">
        <f t="shared" si="1"/>
        <v>0</v>
      </c>
    </row>
    <row r="38" spans="1:5" ht="12.75">
      <c r="A38" s="37" t="s">
        <v>114</v>
      </c>
      <c r="B38" s="37" t="s">
        <v>115</v>
      </c>
      <c r="C38" s="27">
        <v>2.3</v>
      </c>
      <c r="D38" s="36"/>
      <c r="E38" s="50">
        <f t="shared" si="1"/>
        <v>0</v>
      </c>
    </row>
    <row r="39" spans="1:5" ht="12.75">
      <c r="A39" s="37" t="s">
        <v>116</v>
      </c>
      <c r="B39" s="37" t="s">
        <v>117</v>
      </c>
      <c r="C39" s="41">
        <v>2.3</v>
      </c>
      <c r="D39" s="36">
        <v>6</v>
      </c>
      <c r="E39" s="50">
        <f t="shared" si="1"/>
        <v>164.22</v>
      </c>
    </row>
    <row r="40" spans="1:5" ht="12.75">
      <c r="A40" s="27" t="s">
        <v>118</v>
      </c>
      <c r="B40" s="27" t="s">
        <v>119</v>
      </c>
      <c r="C40" s="41">
        <v>2</v>
      </c>
      <c r="D40" s="36"/>
      <c r="E40" s="50">
        <f t="shared" si="1"/>
        <v>0</v>
      </c>
    </row>
    <row r="41" spans="1:5" ht="12.75">
      <c r="A41" s="27" t="s">
        <v>120</v>
      </c>
      <c r="B41" s="27" t="s">
        <v>121</v>
      </c>
      <c r="C41" s="27">
        <v>1.2</v>
      </c>
      <c r="D41" s="36"/>
      <c r="E41" s="50">
        <f t="shared" si="1"/>
        <v>0</v>
      </c>
    </row>
    <row r="42" spans="1:5" ht="12.75">
      <c r="A42" s="27" t="s">
        <v>122</v>
      </c>
      <c r="B42" s="27" t="s">
        <v>123</v>
      </c>
      <c r="C42" s="27">
        <v>1.9</v>
      </c>
      <c r="D42" s="36"/>
      <c r="E42" s="50">
        <f t="shared" si="1"/>
        <v>0</v>
      </c>
    </row>
    <row r="43" spans="1:5" ht="12.75">
      <c r="A43" s="27" t="s">
        <v>124</v>
      </c>
      <c r="B43" s="27" t="s">
        <v>125</v>
      </c>
      <c r="C43" s="41">
        <v>4</v>
      </c>
      <c r="D43" s="36"/>
      <c r="E43" s="50">
        <f t="shared" si="1"/>
        <v>0</v>
      </c>
    </row>
    <row r="44" spans="1:5" ht="12.75">
      <c r="A44" s="27" t="s">
        <v>126</v>
      </c>
      <c r="B44" s="27" t="s">
        <v>127</v>
      </c>
      <c r="C44" s="27">
        <v>0.7</v>
      </c>
      <c r="D44" s="36"/>
      <c r="E44" s="50">
        <f t="shared" si="1"/>
        <v>0</v>
      </c>
    </row>
    <row r="45" spans="1:5" ht="12.75">
      <c r="A45" s="27" t="s">
        <v>128</v>
      </c>
      <c r="B45" s="27" t="s">
        <v>129</v>
      </c>
      <c r="C45" s="27">
        <v>4.6</v>
      </c>
      <c r="D45" s="36"/>
      <c r="E45" s="50">
        <f t="shared" si="1"/>
        <v>0</v>
      </c>
    </row>
    <row r="46" spans="1:5" ht="12.75">
      <c r="A46" s="27" t="s">
        <v>130</v>
      </c>
      <c r="B46" s="27" t="s">
        <v>131</v>
      </c>
      <c r="C46" s="27">
        <v>1.7</v>
      </c>
      <c r="D46" s="36"/>
      <c r="E46" s="50">
        <f t="shared" si="1"/>
        <v>0</v>
      </c>
    </row>
    <row r="47" spans="1:5" ht="12.75">
      <c r="A47" s="27" t="s">
        <v>132</v>
      </c>
      <c r="B47" s="27" t="s">
        <v>133</v>
      </c>
      <c r="C47" s="27">
        <v>1.9</v>
      </c>
      <c r="D47" s="36"/>
      <c r="E47" s="50">
        <f t="shared" si="1"/>
        <v>0</v>
      </c>
    </row>
    <row r="48" spans="1:5" ht="12.75">
      <c r="A48" s="27" t="s">
        <v>134</v>
      </c>
      <c r="B48" s="27" t="s">
        <v>135</v>
      </c>
      <c r="C48" s="27">
        <v>0.4</v>
      </c>
      <c r="D48" s="36"/>
      <c r="E48" s="50">
        <f t="shared" si="1"/>
        <v>0</v>
      </c>
    </row>
    <row r="49" spans="1:5" ht="12.75">
      <c r="A49" s="26" t="s">
        <v>136</v>
      </c>
      <c r="B49" s="38"/>
      <c r="C49" s="38"/>
      <c r="D49" s="38"/>
      <c r="E49" s="38"/>
    </row>
    <row r="50" spans="2:5" ht="12.75">
      <c r="B50" s="27" t="s">
        <v>137</v>
      </c>
      <c r="C50" s="27">
        <v>4</v>
      </c>
      <c r="D50" s="36"/>
      <c r="E50" s="50">
        <f aca="true" t="shared" si="2" ref="E50:E55">C50*D50*$C$20</f>
        <v>0</v>
      </c>
    </row>
    <row r="51" spans="1:5" ht="12.75">
      <c r="A51" s="27" t="s">
        <v>138</v>
      </c>
      <c r="B51" s="27" t="s">
        <v>139</v>
      </c>
      <c r="C51" s="27">
        <v>1</v>
      </c>
      <c r="D51" s="36"/>
      <c r="E51" s="50">
        <f t="shared" si="2"/>
        <v>0</v>
      </c>
    </row>
    <row r="52" spans="1:5" ht="12.75">
      <c r="A52" s="27" t="s">
        <v>140</v>
      </c>
      <c r="B52" s="27" t="s">
        <v>141</v>
      </c>
      <c r="C52" s="27">
        <v>1</v>
      </c>
      <c r="D52" s="36"/>
      <c r="E52" s="50">
        <f t="shared" si="2"/>
        <v>0</v>
      </c>
    </row>
    <row r="53" spans="1:5" ht="12.75">
      <c r="A53" s="27" t="s">
        <v>142</v>
      </c>
      <c r="B53" s="27" t="s">
        <v>143</v>
      </c>
      <c r="C53" s="27">
        <v>1</v>
      </c>
      <c r="D53" s="36"/>
      <c r="E53" s="50">
        <f t="shared" si="2"/>
        <v>0</v>
      </c>
    </row>
    <row r="54" spans="1:5" ht="12.75">
      <c r="A54" s="27" t="s">
        <v>144</v>
      </c>
      <c r="B54" s="27" t="s">
        <v>145</v>
      </c>
      <c r="C54" s="27">
        <v>1</v>
      </c>
      <c r="D54" s="36"/>
      <c r="E54" s="50">
        <f t="shared" si="2"/>
        <v>0</v>
      </c>
    </row>
    <row r="55" spans="1:5" ht="12.75">
      <c r="A55" s="27" t="s">
        <v>146</v>
      </c>
      <c r="B55" s="27" t="s">
        <v>147</v>
      </c>
      <c r="C55" s="27">
        <v>2</v>
      </c>
      <c r="D55" s="42">
        <f>MAX(D$51:D$54)</f>
        <v>0</v>
      </c>
      <c r="E55" s="50">
        <f t="shared" si="2"/>
        <v>0</v>
      </c>
    </row>
    <row r="56" spans="1:5" ht="12.75">
      <c r="A56" s="27" t="s">
        <v>148</v>
      </c>
      <c r="B56" s="38"/>
      <c r="C56" s="38"/>
      <c r="D56" s="38"/>
      <c r="E56" s="43"/>
    </row>
    <row r="57" spans="2:5" ht="12.75">
      <c r="B57" s="27" t="s">
        <v>149</v>
      </c>
      <c r="C57" s="27">
        <f>0.3+1+1+1</f>
        <v>3.3</v>
      </c>
      <c r="D57" s="36">
        <v>0</v>
      </c>
      <c r="E57" s="50">
        <f>C57*D57*$C$20</f>
        <v>0</v>
      </c>
    </row>
    <row r="58" spans="2:5" ht="12.75">
      <c r="B58" s="27" t="s">
        <v>150</v>
      </c>
      <c r="C58" s="27">
        <f>0.3+(7*1)</f>
        <v>7.3</v>
      </c>
      <c r="D58" s="36">
        <v>0</v>
      </c>
      <c r="E58" s="50">
        <f>C58*D58*$C$20</f>
        <v>0</v>
      </c>
    </row>
    <row r="59" spans="1:5" ht="12.75">
      <c r="A59" s="27" t="s">
        <v>146</v>
      </c>
      <c r="B59" s="27" t="s">
        <v>147</v>
      </c>
      <c r="C59" s="27">
        <f>1.2+0.8</f>
        <v>2</v>
      </c>
      <c r="D59" s="42">
        <f>MAX(D$57:D$58)</f>
        <v>0</v>
      </c>
      <c r="E59" s="50">
        <f>C59*D59*$C$20</f>
        <v>0</v>
      </c>
    </row>
    <row r="60" spans="1:5" ht="12.75">
      <c r="A60" s="26" t="s">
        <v>151</v>
      </c>
      <c r="B60" s="38"/>
      <c r="C60" s="38"/>
      <c r="D60" s="38"/>
      <c r="E60" s="38"/>
    </row>
    <row r="61" spans="1:5" ht="12.75">
      <c r="A61" s="27" t="s">
        <v>152</v>
      </c>
      <c r="B61" s="27" t="s">
        <v>153</v>
      </c>
      <c r="C61" s="27">
        <v>1</v>
      </c>
      <c r="D61" s="42">
        <f>D63</f>
        <v>0</v>
      </c>
      <c r="E61" s="50">
        <f>C61*D61*$C$20</f>
        <v>0</v>
      </c>
    </row>
    <row r="62" spans="1:5" ht="12.75">
      <c r="A62" s="27" t="s">
        <v>154</v>
      </c>
      <c r="B62" s="27" t="s">
        <v>155</v>
      </c>
      <c r="C62" s="27">
        <v>1.8</v>
      </c>
      <c r="D62" s="42">
        <f>D63</f>
        <v>0</v>
      </c>
      <c r="E62" s="50">
        <f>C62*D62*$C$20</f>
        <v>0</v>
      </c>
    </row>
    <row r="63" spans="1:5" ht="12.75">
      <c r="A63" s="27" t="s">
        <v>156</v>
      </c>
      <c r="B63" s="27" t="s">
        <v>157</v>
      </c>
      <c r="C63" s="27">
        <f>6+(11*0.7)</f>
        <v>13.7</v>
      </c>
      <c r="D63" s="36"/>
      <c r="E63" s="50">
        <f>C63*D63*$C$20</f>
        <v>0</v>
      </c>
    </row>
    <row r="64" spans="1:5" ht="12.75">
      <c r="A64" s="27" t="s">
        <v>158</v>
      </c>
      <c r="B64" s="27" t="s">
        <v>159</v>
      </c>
      <c r="C64" s="27">
        <v>5.3</v>
      </c>
      <c r="D64" s="44"/>
      <c r="E64" s="50">
        <f>C64*D64*$C$20</f>
        <v>0</v>
      </c>
    </row>
    <row r="65" spans="1:5" ht="12.75">
      <c r="A65" s="27" t="s">
        <v>160</v>
      </c>
      <c r="B65" s="27" t="s">
        <v>161</v>
      </c>
      <c r="C65" s="27">
        <v>1.4</v>
      </c>
      <c r="D65" s="45">
        <f>D64</f>
        <v>0</v>
      </c>
      <c r="E65" s="50">
        <f>C65*D65*$C$20</f>
        <v>0</v>
      </c>
    </row>
    <row r="66" spans="1:5" ht="12.75">
      <c r="A66" s="26" t="s">
        <v>162</v>
      </c>
      <c r="B66" s="38"/>
      <c r="C66" s="38"/>
      <c r="D66" s="38"/>
      <c r="E66" s="38"/>
    </row>
    <row r="67" spans="2:5" ht="12.75">
      <c r="B67" s="46" t="s">
        <v>163</v>
      </c>
      <c r="C67" s="38"/>
      <c r="D67" s="36"/>
      <c r="E67" s="51"/>
    </row>
    <row r="68" spans="2:5" ht="12.75">
      <c r="B68" s="27" t="s">
        <v>164</v>
      </c>
      <c r="C68" s="38"/>
      <c r="D68" s="36"/>
      <c r="E68" s="51"/>
    </row>
    <row r="69" spans="2:5" ht="12.75">
      <c r="B69" s="27" t="s">
        <v>165</v>
      </c>
      <c r="C69" s="38"/>
      <c r="D69" s="36"/>
      <c r="E69" s="51"/>
    </row>
    <row r="70" spans="2:5" ht="12.75">
      <c r="B70" s="27" t="s">
        <v>166</v>
      </c>
      <c r="C70" s="38"/>
      <c r="D70" s="36"/>
      <c r="E70" s="51"/>
    </row>
    <row r="71" spans="2:5" ht="12.75">
      <c r="B71" s="27" t="s">
        <v>167</v>
      </c>
      <c r="C71" s="38"/>
      <c r="D71" s="36"/>
      <c r="E71" s="51"/>
    </row>
    <row r="72" spans="2:5" ht="12.75">
      <c r="B72" s="27" t="s">
        <v>168</v>
      </c>
      <c r="C72" s="38"/>
      <c r="D72" s="36"/>
      <c r="E72" s="51"/>
    </row>
    <row r="73" spans="2:5" ht="12.75">
      <c r="B73" s="27" t="s">
        <v>169</v>
      </c>
      <c r="C73" s="38"/>
      <c r="D73" s="36"/>
      <c r="E73" s="51"/>
    </row>
    <row r="74" spans="2:5" ht="12.75">
      <c r="B74" s="27" t="s">
        <v>170</v>
      </c>
      <c r="C74" s="38"/>
      <c r="D74" s="36"/>
      <c r="E74" s="51"/>
    </row>
    <row r="75" ht="12.75">
      <c r="B75" s="27" t="s">
        <v>171</v>
      </c>
    </row>
    <row r="76" spans="3:5" ht="12.75">
      <c r="C76" s="26" t="s">
        <v>172</v>
      </c>
      <c r="E76" s="50">
        <f>SUM(E17:E75)</f>
        <v>471.24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fitToHeight="2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searlg</cp:lastModifiedBy>
  <cp:lastPrinted>2007-04-12T13:49:36Z</cp:lastPrinted>
  <dcterms:created xsi:type="dcterms:W3CDTF">2007-02-17T21:04:24Z</dcterms:created>
  <dcterms:modified xsi:type="dcterms:W3CDTF">2007-04-12T13:49:38Z</dcterms:modified>
  <cp:category/>
  <cp:version/>
  <cp:contentType/>
  <cp:contentStatus/>
</cp:coreProperties>
</file>