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<sst xmlns="http://schemas.openxmlformats.org/spreadsheetml/2006/main" count="233" uniqueCount="214">
  <si>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</si>
  <si>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</si>
  <si>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</si>
  <si>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</si>
  <si>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</si>
  <si>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</si>
  <si>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</si>
  <si>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</si>
  <si>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</si>
  <si>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</si>
  <si>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</si>
  <si>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</si>
  <si>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</si>
  <si>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</si>
  <si>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</si>
  <si>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</si>
  <si>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</si>
  <si>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</si>
  <si>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</si>
  <si>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</si>
  <si>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</si>
  <si>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</si>
  <si>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</si>
  <si>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</si>
  <si>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</si>
  <si>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</si>
  <si>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</si>
  <si>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</si>
  <si>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</si>
  <si>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</si>
  <si>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</si>
  <si>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</si>
  <si>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</si>
  <si>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</si>
  <si>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</si>
  <si>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</si>
  <si>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</si>
  <si>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</si>
  <si>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</si>
  <si>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</si>
  <si>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</si>
  <si>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</si>
  <si>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</si>
  <si>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</si>
  <si>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</si>
  <si>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</si>
  <si>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</si>
  <si>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</si>
  <si>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</si>
  <si>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</si>
  <si>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</si>
  <si>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</si>
  <si>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</si>
  <si>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</si>
  <si>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</si>
  <si>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</si>
  <si>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</si>
  <si>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</si>
  <si>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</si>
  <si>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</si>
  <si>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</si>
  <si>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</si>
  <si>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</si>
  <si>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</si>
  <si>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</si>
  <si>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</si>
  <si>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</si>
  <si>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</si>
  <si>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</si>
  <si>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</si>
  <si>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</si>
  <si>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</si>
  <si>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</si>
  <si>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</si>
  <si>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</si>
  <si>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</si>
  <si>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</si>
  <si>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</si>
  <si>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</si>
  <si>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</si>
  <si>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</si>
  <si>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</si>
  <si>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</si>
  <si>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</si>
  <si>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</si>
  <si>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</si>
  <si>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</si>
  <si>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</si>
  <si>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</si>
  <si>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</si>
  <si>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</si>
  <si>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</si>
  <si>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</si>
  <si>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</si>
  <si>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</si>
  <si>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</si>
  <si>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</si>
  <si>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</si>
  <si>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</si>
  <si>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</si>
  <si>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</si>
  <si>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</si>
  <si>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</si>
  <si>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</si>
  <si>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</si>
  <si>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</si>
  <si>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</si>
  <si>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</si>
  <si>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</si>
  <si>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</si>
  <si>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</si>
  <si>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</si>
  <si>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</si>
  <si>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</si>
  <si>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</si>
  <si>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</si>
  <si>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</si>
  <si>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</si>
  <si>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</si>
  <si>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</si>
  <si>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</si>
  <si>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</si>
  <si>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</si>
  <si>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</si>
  <si>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</si>
  <si>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</si>
  <si>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</si>
  <si>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</si>
  <si>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</si>
  <si>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</si>
  <si>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</si>
  <si>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</si>
  <si>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</si>
  <si>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</si>
  <si>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</si>
  <si>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</si>
  <si>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</si>
  <si>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</si>
  <si>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</si>
  <si>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</si>
  <si>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</si>
  <si>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</si>
  <si>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</si>
  <si>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</si>
  <si>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</si>
  <si>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</si>
  <si>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</si>
  <si>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</si>
  <si>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</si>
  <si>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</si>
  <si>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</si>
  <si>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</si>
  <si>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</si>
  <si>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</si>
  <si>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</si>
  <si>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</si>
  <si>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</si>
  <si>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</si>
  <si>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</si>
  <si>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</si>
  <si>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</si>
  <si>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</si>
  <si>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</si>
  <si>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</si>
  <si>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</si>
  <si>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</si>
  <si>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</si>
  <si>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</si>
  <si>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</si>
  <si>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</si>
  <si>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</si>
  <si>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</si>
  <si>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</si>
  <si>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</si>
  <si>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</si>
  <si>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</si>
  <si>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</si>
  <si>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</si>
  <si>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</si>
  <si>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Project Budget - State FY 2008</t>
  </si>
  <si>
    <t>July 1, 2007 - June 30, 2008</t>
  </si>
  <si>
    <t>2c - Fringe @24.58% of Salary</t>
  </si>
  <si>
    <t>Jim Cahow</t>
  </si>
  <si>
    <t>NOR</t>
  </si>
  <si>
    <t>715-637-6863</t>
  </si>
  <si>
    <t>wt</t>
  </si>
  <si>
    <t>Kathy Bartilson</t>
  </si>
  <si>
    <t>WTSK</t>
  </si>
  <si>
    <t>Upper Red Cedar River - Impaired Waters Monitoring</t>
  </si>
  <si>
    <t>Continue data collection from approved 2006 project</t>
  </si>
  <si>
    <t>Barron</t>
  </si>
  <si>
    <t>Red Cedar River and Chetek River</t>
  </si>
  <si>
    <t>2063500 &amp; 2089000</t>
  </si>
  <si>
    <t>up to 5; depending on runoff conditions and lab related sample time constraints</t>
  </si>
  <si>
    <t>This is a longterm project that seeks to characterize severity and variability within runoff events. Sampling should continue until runoff sample size is adequate to account for variability between samples and provide a crude measure of total loading</t>
  </si>
  <si>
    <t>Jim cahow will insure that the data gets to the approriate people to be enetered - ideally my year round LTE tech.</t>
  </si>
  <si>
    <t>see Chetek proposal for USGS gauging station request</t>
  </si>
  <si>
    <t>5 runoff related samples will be collected if conditions and timing are appropraite using the following parameters: Suspended Solids, BOD, Chlorides, Total Phosphorus, Nitrate&amp; Nitrite, Total Kjeldahl -N, Ammonia.  Additionally a baseflow sample could be collected to establish background concentrations.</t>
  </si>
  <si>
    <t>Barron County - will be working with us to control problem sources around the Chetek Chain of Lakes</t>
  </si>
  <si>
    <t>5 weeks sonde placement, recovery, and maintenance = 750 miles &amp; 5 runoff events sampled = 750 miles</t>
  </si>
  <si>
    <t>Red Cedar River - Runoff event sampling &amp; Diurnal D.O. studies</t>
  </si>
  <si>
    <t>Project Category 2c - a Continuation of previously approved special studies</t>
  </si>
  <si>
    <t>Surface Water Quality Monitoring - 303d list activities</t>
  </si>
  <si>
    <t>WT082</t>
  </si>
  <si>
    <t>During high runoff events what proportion of the total annual nutrient and sediment loadings or concentrations are coming from land uses in the upper Red Cedar River when compared to those nutrient and sediment loadings or additions coming from the Chetek River during Late July and August when peak Algae blooms and macrophyte senecence on the Chetek Chain of Lakes are believed to be a dominant source in the upper Red Cedar River Basin.</t>
  </si>
  <si>
    <t>Up to 80 hours for runoff samples &amp; up to 120 hours for sonde set up and recovery and data management. A summary report will require another 80 hours.</t>
  </si>
  <si>
    <t xml:space="preserve">equipment familiarity - 40 hours, sonde deployment - 120 hours, Data base training and data entry - 60 hours,  report prep - 40 hours, assist with runoff samples - 60 hours  - </t>
  </si>
  <si>
    <t>waders-$80, meals for up to 10 days = $60</t>
  </si>
  <si>
    <t xml:space="preserve">Two additional data sondes at approximately $4,000 would help replace old  failing equipment and help document loading differences between sites above and below Rice Lake on the upper Red Cedar River.  If replacement sondes can not be bought replacement D.O. probes should be ordered for the older YSI 6000's.  Replacement D.O. probes are running around $700 each. The monitoring committe also recommended last year that we include pH during our diurnal D.O. and temp monitoring.  pH replacement probes for the YSI 6000's are running around $500 each for a total cost of $1000. </t>
  </si>
  <si>
    <t>1 or 2c</t>
  </si>
  <si>
    <t>Ongoing and dependent on getting high runoff events.  Status report by June 08</t>
  </si>
  <si>
    <t>existing DNR databases (SWIMS)</t>
  </si>
  <si>
    <t>Upper Red Cedar River Event Sampling and Diurnal DO - Impaired Waters Monitoring</t>
  </si>
  <si>
    <t>NA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</si>
</sst>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69">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0" fillId="2" borderId="0" xfId="26" applyFont="1" applyFill="1">
      <alignment/>
      <protection/>
    </xf>
    <xf numFmtId="0" fontId="3" fillId="5" borderId="0" xfId="0" applyFont="1" applyFill="1" applyAlignment="1">
      <alignment wrapText="1"/>
    </xf>
    <xf numFmtId="0" fontId="4" fillId="0" borderId="0" xfId="0" applyFont="1" applyAlignment="1">
      <alignment wrapText="1"/>
    </xf>
    <xf numFmtId="16" fontId="3" fillId="5" borderId="0" xfId="0" applyNumberFormat="1" applyFont="1" applyFill="1" applyAlignment="1">
      <alignment/>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tabSelected="1" workbookViewId="0" topLeftCell="A1">
      <selection activeCell="C42" sqref="C42"/>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58" t="s">
        <v>172</v>
      </c>
      <c r="B1" s="59"/>
      <c r="C1" s="59"/>
      <c r="D1" s="49" t="s">
        <v>180</v>
      </c>
    </row>
    <row r="2" spans="1:4" ht="22.5" customHeight="1">
      <c r="A2" s="63" t="s">
        <v>8</v>
      </c>
      <c r="B2" s="64"/>
      <c r="C2" s="64"/>
      <c r="D2" s="2"/>
    </row>
    <row r="3" spans="1:3" ht="12.75">
      <c r="A3" s="64"/>
      <c r="B3" s="64"/>
      <c r="C3" s="64"/>
    </row>
    <row r="4" spans="1:3" ht="12.75">
      <c r="A4" s="8" t="s">
        <v>12</v>
      </c>
      <c r="B4" s="3" t="s">
        <v>0</v>
      </c>
      <c r="C4" s="25" t="s">
        <v>182</v>
      </c>
    </row>
    <row r="5" spans="1:3" ht="12.75">
      <c r="A5" s="8" t="s">
        <v>13</v>
      </c>
      <c r="B5" s="3" t="s">
        <v>2</v>
      </c>
      <c r="C5" s="25" t="s">
        <v>183</v>
      </c>
    </row>
    <row r="6" spans="1:3" ht="12.75">
      <c r="A6" s="8" t="s">
        <v>14</v>
      </c>
      <c r="B6" s="3" t="s">
        <v>1</v>
      </c>
      <c r="C6" s="25" t="s">
        <v>184</v>
      </c>
    </row>
    <row r="7" spans="1:3" ht="12.75">
      <c r="A7" s="8" t="s">
        <v>15</v>
      </c>
      <c r="B7" s="3" t="s">
        <v>3</v>
      </c>
      <c r="C7" s="25" t="s">
        <v>185</v>
      </c>
    </row>
    <row r="8" spans="1:3" ht="12.75">
      <c r="A8" s="8" t="s">
        <v>16</v>
      </c>
      <c r="B8" s="3" t="s">
        <v>7</v>
      </c>
      <c r="C8" s="25" t="s">
        <v>186</v>
      </c>
    </row>
    <row r="10" spans="1:3" ht="33" customHeight="1">
      <c r="A10" s="61" t="s">
        <v>9</v>
      </c>
      <c r="B10" s="61"/>
      <c r="C10" s="25" t="s">
        <v>209</v>
      </c>
    </row>
    <row r="11" spans="4:5" ht="12.75">
      <c r="D11" s="2"/>
      <c r="E11" s="2"/>
    </row>
    <row r="12" spans="1:5" ht="12.75">
      <c r="A12" s="62" t="s">
        <v>10</v>
      </c>
      <c r="B12" s="62"/>
      <c r="C12" s="25" t="s">
        <v>187</v>
      </c>
      <c r="D12" s="2"/>
      <c r="E12" s="2"/>
    </row>
    <row r="13" spans="4:5" ht="12.75">
      <c r="D13" s="2"/>
      <c r="E13" s="2"/>
    </row>
    <row r="14" spans="1:2" ht="15.75" customHeight="1">
      <c r="A14" s="63" t="s">
        <v>11</v>
      </c>
      <c r="B14" s="63"/>
    </row>
    <row r="15" spans="1:5" ht="25.5">
      <c r="A15" s="8" t="s">
        <v>12</v>
      </c>
      <c r="B15" s="52" t="s">
        <v>17</v>
      </c>
      <c r="C15" s="55" t="s">
        <v>212</v>
      </c>
      <c r="D15" s="2"/>
      <c r="E15" s="2"/>
    </row>
    <row r="16" spans="1:5" ht="12.75">
      <c r="A16" s="8" t="s">
        <v>13</v>
      </c>
      <c r="B16" s="52" t="s">
        <v>18</v>
      </c>
      <c r="C16" s="7"/>
      <c r="D16" s="2"/>
      <c r="E16" s="2"/>
    </row>
    <row r="17" spans="1:5" ht="12.75">
      <c r="A17" s="8"/>
      <c r="B17" s="53" t="s">
        <v>32</v>
      </c>
      <c r="C17" s="25" t="s">
        <v>189</v>
      </c>
      <c r="D17" s="2"/>
      <c r="E17" s="2"/>
    </row>
    <row r="18" spans="1:5" ht="102">
      <c r="A18" s="8"/>
      <c r="B18" s="53" t="s">
        <v>33</v>
      </c>
      <c r="C18" s="55" t="s">
        <v>204</v>
      </c>
      <c r="D18" s="2"/>
      <c r="E18" s="2"/>
    </row>
    <row r="19" spans="1:5" ht="12.75">
      <c r="A19" s="8" t="s">
        <v>14</v>
      </c>
      <c r="B19" s="52" t="s">
        <v>19</v>
      </c>
      <c r="C19" s="7"/>
      <c r="D19" s="2"/>
      <c r="E19" s="2"/>
    </row>
    <row r="20" spans="1:5" ht="12.75">
      <c r="A20" s="4"/>
      <c r="B20" s="52" t="s">
        <v>23</v>
      </c>
      <c r="C20" s="25" t="s">
        <v>188</v>
      </c>
      <c r="D20" s="2"/>
      <c r="E20" s="2"/>
    </row>
    <row r="21" spans="1:5" ht="12.75">
      <c r="A21" s="4"/>
      <c r="B21" s="52" t="s">
        <v>173</v>
      </c>
      <c r="C21" s="25" t="s">
        <v>190</v>
      </c>
      <c r="D21" s="2"/>
      <c r="E21" s="2"/>
    </row>
    <row r="22" spans="1:5" ht="12.75">
      <c r="A22" s="4"/>
      <c r="B22" s="52" t="s">
        <v>174</v>
      </c>
      <c r="C22" s="25" t="s">
        <v>191</v>
      </c>
      <c r="D22" s="2"/>
      <c r="E22" s="2"/>
    </row>
    <row r="23" spans="1:5" ht="12.75">
      <c r="A23" s="4"/>
      <c r="B23" s="52"/>
      <c r="C23" s="25"/>
      <c r="D23" s="2"/>
      <c r="E23" s="2"/>
    </row>
    <row r="24" spans="1:5" ht="12.75">
      <c r="A24" s="4"/>
      <c r="B24" s="52"/>
      <c r="C24" s="25"/>
      <c r="D24" s="2"/>
      <c r="E24" s="2"/>
    </row>
    <row r="25" spans="1:5" ht="12.75">
      <c r="A25" s="4"/>
      <c r="B25" s="52"/>
      <c r="C25" s="25"/>
      <c r="D25" s="2"/>
      <c r="E25" s="2"/>
    </row>
    <row r="26" spans="1:5" ht="12.75">
      <c r="A26" s="4"/>
      <c r="B26" s="52" t="s">
        <v>24</v>
      </c>
      <c r="C26" s="25" t="s">
        <v>192</v>
      </c>
      <c r="D26" s="2"/>
      <c r="E26" s="2"/>
    </row>
    <row r="27" spans="1:5" ht="12.75">
      <c r="A27" s="4"/>
      <c r="B27" s="52"/>
      <c r="C27" s="25"/>
      <c r="D27" s="2"/>
      <c r="E27" s="2"/>
    </row>
    <row r="28" spans="1:2" ht="12.75">
      <c r="A28" s="8" t="s">
        <v>15</v>
      </c>
      <c r="B28" s="52" t="s">
        <v>20</v>
      </c>
    </row>
    <row r="29" spans="1:3" ht="12.75">
      <c r="A29" s="4"/>
      <c r="B29" s="53" t="s">
        <v>25</v>
      </c>
      <c r="C29" s="25">
        <v>5</v>
      </c>
    </row>
    <row r="30" spans="1:3" ht="25.5">
      <c r="A30" s="4"/>
      <c r="B30" s="53" t="s">
        <v>26</v>
      </c>
      <c r="C30" s="55" t="s">
        <v>193</v>
      </c>
    </row>
    <row r="31" spans="1:3" ht="25.5">
      <c r="A31" s="4"/>
      <c r="B31" s="53" t="s">
        <v>27</v>
      </c>
      <c r="C31" s="55" t="s">
        <v>210</v>
      </c>
    </row>
    <row r="32" spans="1:3" ht="12.75">
      <c r="A32" s="4"/>
      <c r="B32" s="53" t="s">
        <v>29</v>
      </c>
      <c r="C32" s="57">
        <v>39271</v>
      </c>
    </row>
    <row r="33" spans="1:3" ht="51">
      <c r="A33" s="4"/>
      <c r="B33" s="53" t="s">
        <v>28</v>
      </c>
      <c r="C33" s="55" t="s">
        <v>194</v>
      </c>
    </row>
    <row r="34" spans="1:4" ht="12.75">
      <c r="A34" s="8" t="s">
        <v>16</v>
      </c>
      <c r="B34" s="53" t="s">
        <v>21</v>
      </c>
      <c r="C34" s="56"/>
      <c r="D34" s="7"/>
    </row>
    <row r="35" spans="2:3" ht="12.75">
      <c r="B35" s="53" t="s">
        <v>30</v>
      </c>
      <c r="C35" s="25" t="s">
        <v>211</v>
      </c>
    </row>
    <row r="36" spans="2:3" ht="25.5">
      <c r="B36" s="53" t="s">
        <v>31</v>
      </c>
      <c r="C36" s="55" t="s">
        <v>195</v>
      </c>
    </row>
    <row r="37" spans="1:2" ht="12.75">
      <c r="A37" s="1" t="s">
        <v>39</v>
      </c>
      <c r="B37" s="52"/>
    </row>
    <row r="38" spans="1:3" ht="38.25">
      <c r="A38" s="8" t="s">
        <v>12</v>
      </c>
      <c r="B38" s="52" t="s">
        <v>47</v>
      </c>
      <c r="C38" s="55" t="s">
        <v>205</v>
      </c>
    </row>
    <row r="39" spans="1:3" ht="38.25">
      <c r="A39" s="8" t="s">
        <v>13</v>
      </c>
      <c r="B39" s="52" t="s">
        <v>48</v>
      </c>
      <c r="C39" s="55" t="s">
        <v>206</v>
      </c>
    </row>
    <row r="40" spans="1:3" ht="12.75">
      <c r="A40" s="8" t="s">
        <v>14</v>
      </c>
      <c r="B40" s="52" t="s">
        <v>49</v>
      </c>
      <c r="C40" s="55" t="s">
        <v>207</v>
      </c>
    </row>
    <row r="41" spans="1:3" ht="25.5">
      <c r="A41" s="8" t="s">
        <v>15</v>
      </c>
      <c r="B41" s="52" t="s">
        <v>36</v>
      </c>
      <c r="C41" s="55" t="s">
        <v>199</v>
      </c>
    </row>
    <row r="42" spans="1:3" ht="25.5">
      <c r="A42" s="8" t="s">
        <v>16</v>
      </c>
      <c r="B42" s="53" t="s">
        <v>50</v>
      </c>
      <c r="C42" s="25" t="s">
        <v>213</v>
      </c>
    </row>
    <row r="43" spans="1:3" ht="127.5">
      <c r="A43" s="8" t="s">
        <v>22</v>
      </c>
      <c r="B43" s="53" t="s">
        <v>175</v>
      </c>
      <c r="C43" s="55" t="s">
        <v>208</v>
      </c>
    </row>
    <row r="44" spans="1:3" ht="25.5">
      <c r="A44" s="8" t="s">
        <v>51</v>
      </c>
      <c r="B44" s="53" t="s">
        <v>176</v>
      </c>
      <c r="C44" s="25" t="s">
        <v>196</v>
      </c>
    </row>
    <row r="45" spans="1:3" ht="44.25" customHeight="1">
      <c r="A45" s="8" t="s">
        <v>52</v>
      </c>
      <c r="B45" s="53" t="s">
        <v>177</v>
      </c>
      <c r="C45" s="55" t="s">
        <v>197</v>
      </c>
    </row>
    <row r="46" spans="1:3" ht="59.25" customHeight="1">
      <c r="A46" s="8" t="s">
        <v>53</v>
      </c>
      <c r="B46" s="53" t="s">
        <v>178</v>
      </c>
      <c r="C46" s="55" t="s">
        <v>198</v>
      </c>
    </row>
    <row r="50" spans="1:2" ht="12.75">
      <c r="A50" s="6"/>
      <c r="B50" s="6"/>
    </row>
    <row r="51" spans="1:2" ht="12.75">
      <c r="A51" s="6"/>
      <c r="B51" s="6"/>
    </row>
    <row r="59" spans="1:2" s="5" customFormat="1" ht="12.75">
      <c r="A59" s="3"/>
      <c r="B59" s="3"/>
    </row>
    <row r="73" ht="18" customHeight="1">
      <c r="D73" s="60"/>
    </row>
    <row r="74" ht="12.75" customHeight="1" hidden="1">
      <c r="D74" s="60"/>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G9" sqref="G9"/>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5" t="s">
        <v>171</v>
      </c>
      <c r="B1" s="66"/>
      <c r="C1" s="66"/>
      <c r="D1" s="66"/>
    </row>
    <row r="2" spans="1:4" ht="26.25" customHeight="1">
      <c r="A2" s="11"/>
      <c r="B2" s="47" t="s">
        <v>179</v>
      </c>
      <c r="C2" s="47"/>
      <c r="D2" s="48"/>
    </row>
    <row r="3" spans="1:4" ht="12.75">
      <c r="A3" s="11"/>
      <c r="B3" s="49" t="s">
        <v>180</v>
      </c>
      <c r="C3" s="49"/>
      <c r="D3" s="48"/>
    </row>
    <row r="4" spans="1:4" ht="12.75">
      <c r="A4" s="11"/>
      <c r="B4" s="10"/>
      <c r="C4" s="10"/>
      <c r="D4" s="11"/>
    </row>
    <row r="5" spans="1:4" ht="12.75">
      <c r="A5" s="11">
        <v>1</v>
      </c>
      <c r="B5" s="9" t="s">
        <v>34</v>
      </c>
      <c r="C5" s="15">
        <v>280</v>
      </c>
      <c r="D5" s="21"/>
    </row>
    <row r="6" spans="1:4" ht="12.75">
      <c r="A6" s="3">
        <v>2</v>
      </c>
      <c r="B6" s="6" t="s">
        <v>40</v>
      </c>
      <c r="C6" s="21"/>
      <c r="D6" s="19" t="s">
        <v>41</v>
      </c>
    </row>
    <row r="7" spans="1:4" ht="12.75">
      <c r="A7" s="11"/>
      <c r="B7" s="9" t="s">
        <v>42</v>
      </c>
      <c r="C7" s="15">
        <v>320</v>
      </c>
      <c r="D7" s="20">
        <f>((C7*(C8+C9+C10)))</f>
        <v>5457.752256</v>
      </c>
    </row>
    <row r="8" spans="1:4" ht="12.75">
      <c r="A8" s="11"/>
      <c r="B8" s="9" t="s">
        <v>43</v>
      </c>
      <c r="C8" s="16">
        <v>12</v>
      </c>
      <c r="D8" s="21"/>
    </row>
    <row r="9" spans="1:4" ht="12.75">
      <c r="A9" s="11"/>
      <c r="B9" s="9" t="s">
        <v>181</v>
      </c>
      <c r="C9" s="17">
        <f>(C8*0.2755)</f>
        <v>3.306</v>
      </c>
      <c r="D9" s="22"/>
    </row>
    <row r="10" spans="1:4" ht="12.75">
      <c r="A10" s="11"/>
      <c r="B10" s="9" t="s">
        <v>44</v>
      </c>
      <c r="C10" s="17">
        <f>((C8+C9)*0.1143)</f>
        <v>1.7494758000000001</v>
      </c>
      <c r="D10" s="22"/>
    </row>
    <row r="11" spans="1:4" ht="12.75">
      <c r="A11" s="11">
        <v>3</v>
      </c>
      <c r="B11" s="9" t="s">
        <v>35</v>
      </c>
      <c r="C11" s="23"/>
      <c r="D11" s="16">
        <v>140</v>
      </c>
    </row>
    <row r="12" spans="1:4" ht="12.75">
      <c r="A12" s="11">
        <v>4</v>
      </c>
      <c r="B12" s="9" t="s">
        <v>36</v>
      </c>
      <c r="C12" s="23"/>
      <c r="D12" s="16">
        <v>700</v>
      </c>
    </row>
    <row r="13" spans="1:4" ht="12.75">
      <c r="A13" s="11">
        <v>5</v>
      </c>
      <c r="B13" s="9" t="s">
        <v>37</v>
      </c>
      <c r="C13" s="23"/>
      <c r="D13" s="16">
        <v>0</v>
      </c>
    </row>
    <row r="14" spans="1:4" ht="12.75">
      <c r="A14" s="11">
        <v>6</v>
      </c>
      <c r="B14" s="9" t="s">
        <v>5</v>
      </c>
      <c r="C14" s="23"/>
      <c r="D14" s="16">
        <v>6400</v>
      </c>
    </row>
    <row r="15" spans="1:4" ht="13.5" thickBot="1">
      <c r="A15" s="11">
        <v>7</v>
      </c>
      <c r="B15" s="9" t="s">
        <v>38</v>
      </c>
      <c r="C15" s="23"/>
      <c r="D15" s="16">
        <v>0</v>
      </c>
    </row>
    <row r="16" spans="1:4" ht="12.75">
      <c r="A16" s="13">
        <v>8</v>
      </c>
      <c r="B16" s="14" t="s">
        <v>46</v>
      </c>
      <c r="C16" s="14"/>
      <c r="D16" s="24">
        <f>SUM(D7:D15)</f>
        <v>12697.752256</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4938.5</v>
      </c>
    </row>
    <row r="21" spans="1:4" ht="13.5" thickBot="1">
      <c r="A21" s="11"/>
      <c r="B21" s="11"/>
      <c r="C21" s="11"/>
      <c r="D21" s="11"/>
    </row>
    <row r="22" spans="1:4" ht="12.75">
      <c r="A22" s="13">
        <v>11</v>
      </c>
      <c r="B22" s="14" t="s">
        <v>45</v>
      </c>
      <c r="C22" s="14"/>
      <c r="D22" s="24">
        <f>SUM(D16+D18+D20)</f>
        <v>17636.252256</v>
      </c>
    </row>
    <row r="23" spans="1:4" ht="12.75">
      <c r="A23" s="11"/>
      <c r="B23" s="11"/>
      <c r="C23" s="11"/>
      <c r="D23" s="11"/>
    </row>
    <row r="24" spans="1:4" ht="12.75">
      <c r="A24" s="11"/>
      <c r="B24" s="11"/>
      <c r="C24" s="11"/>
      <c r="D24" s="11"/>
    </row>
    <row r="25" spans="1:4" ht="12.75">
      <c r="A25" s="12" t="s">
        <v>170</v>
      </c>
      <c r="C25" s="12"/>
      <c r="D25" s="11"/>
    </row>
  </sheetData>
  <mergeCells count="1">
    <mergeCell ref="A1:D1"/>
  </mergeCells>
  <printOptions gridLine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showOutlineSymbols="0" zoomScale="80" zoomScaleNormal="80" workbookViewId="0" topLeftCell="A1">
      <selection activeCell="A81" sqref="A81"/>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68" t="s">
        <v>171</v>
      </c>
      <c r="B1" s="68"/>
      <c r="C1" s="68"/>
      <c r="D1" s="68"/>
      <c r="E1" s="68"/>
    </row>
    <row r="2" spans="1:5" ht="12.75">
      <c r="A2" s="67" t="s">
        <v>54</v>
      </c>
      <c r="B2" s="67"/>
      <c r="C2" s="67"/>
      <c r="D2" s="67"/>
      <c r="E2" s="67"/>
    </row>
    <row r="3" spans="1:2" ht="12.75">
      <c r="A3" s="28" t="s">
        <v>55</v>
      </c>
      <c r="B3" s="54" t="s">
        <v>182</v>
      </c>
    </row>
    <row r="4" spans="1:2" ht="12.75">
      <c r="A4" s="29" t="s">
        <v>56</v>
      </c>
      <c r="B4" s="30" t="s">
        <v>200</v>
      </c>
    </row>
    <row r="5" spans="1:2" ht="12.75">
      <c r="A5" s="29" t="s">
        <v>57</v>
      </c>
      <c r="B5" s="30" t="s">
        <v>201</v>
      </c>
    </row>
    <row r="6" spans="1:2" ht="12.75">
      <c r="A6" s="29" t="s">
        <v>58</v>
      </c>
      <c r="B6" s="30" t="s">
        <v>202</v>
      </c>
    </row>
    <row r="7" spans="1:2" ht="12.75">
      <c r="A7" s="29" t="s">
        <v>59</v>
      </c>
      <c r="B7" s="30"/>
    </row>
    <row r="8" spans="1:2" ht="12.75">
      <c r="A8" s="29" t="s">
        <v>60</v>
      </c>
      <c r="B8" s="30" t="s">
        <v>187</v>
      </c>
    </row>
    <row r="9" spans="1:2" ht="12.75">
      <c r="A9" s="29" t="s">
        <v>61</v>
      </c>
      <c r="B9" s="30" t="s">
        <v>203</v>
      </c>
    </row>
    <row r="10" spans="1:2" ht="12.75">
      <c r="A10" s="29" t="s">
        <v>62</v>
      </c>
      <c r="B10" s="30" t="s">
        <v>63</v>
      </c>
    </row>
    <row r="11" spans="1:2" ht="12.75">
      <c r="A11" s="29"/>
      <c r="B11" s="31"/>
    </row>
    <row r="12" spans="1:2" ht="63.75">
      <c r="A12" s="29"/>
      <c r="B12" s="32" t="s">
        <v>64</v>
      </c>
    </row>
    <row r="14" spans="1:5" ht="12.75">
      <c r="A14" s="26" t="s">
        <v>65</v>
      </c>
      <c r="B14" s="26" t="s">
        <v>66</v>
      </c>
      <c r="C14" s="26" t="s">
        <v>67</v>
      </c>
      <c r="D14" s="33" t="s">
        <v>68</v>
      </c>
      <c r="E14" s="34" t="s">
        <v>69</v>
      </c>
    </row>
    <row r="15" spans="1:5" ht="12.75">
      <c r="A15" s="26"/>
      <c r="B15" s="26"/>
      <c r="C15" s="26"/>
      <c r="D15" s="33" t="s">
        <v>70</v>
      </c>
      <c r="E15" s="34" t="s">
        <v>71</v>
      </c>
    </row>
    <row r="16" spans="1:3" ht="12.75">
      <c r="A16" s="26" t="s">
        <v>72</v>
      </c>
      <c r="B16" s="29" t="s">
        <v>73</v>
      </c>
      <c r="C16" s="35">
        <v>15.75</v>
      </c>
    </row>
    <row r="17" spans="1:5" ht="12.75">
      <c r="A17" s="27" t="s">
        <v>74</v>
      </c>
      <c r="B17" s="27" t="s">
        <v>75</v>
      </c>
      <c r="C17" s="27">
        <v>0.8</v>
      </c>
      <c r="D17" s="36"/>
      <c r="E17" s="50">
        <f>C17*D17*$C$16</f>
        <v>0</v>
      </c>
    </row>
    <row r="18" spans="1:5" ht="12.75">
      <c r="A18" s="37" t="s">
        <v>76</v>
      </c>
      <c r="B18" s="37" t="s">
        <v>77</v>
      </c>
      <c r="C18" s="27">
        <v>1.5</v>
      </c>
      <c r="D18" s="36"/>
      <c r="E18" s="50">
        <f>C18*D18*$C$16</f>
        <v>0</v>
      </c>
    </row>
    <row r="19" spans="1:5" ht="12.75">
      <c r="A19" s="27" t="s">
        <v>78</v>
      </c>
      <c r="B19" s="27" t="s">
        <v>79</v>
      </c>
      <c r="C19" s="27">
        <v>0.9</v>
      </c>
      <c r="D19" s="36"/>
      <c r="E19" s="50">
        <f>C19*D19*$C$16</f>
        <v>0</v>
      </c>
    </row>
    <row r="20" spans="1:5" ht="12.75">
      <c r="A20" s="26" t="s">
        <v>80</v>
      </c>
      <c r="B20" s="29" t="s">
        <v>73</v>
      </c>
      <c r="C20" s="35">
        <v>11.9</v>
      </c>
      <c r="D20" s="38"/>
      <c r="E20" s="39"/>
    </row>
    <row r="21" spans="1:5" ht="12.75">
      <c r="A21" s="26" t="s">
        <v>81</v>
      </c>
      <c r="B21" s="38"/>
      <c r="C21" s="38"/>
      <c r="D21" s="38"/>
      <c r="E21" s="38"/>
    </row>
    <row r="22" spans="1:5" ht="12.75">
      <c r="A22" s="27" t="s">
        <v>82</v>
      </c>
      <c r="B22" s="27" t="s">
        <v>83</v>
      </c>
      <c r="C22" s="27">
        <v>2</v>
      </c>
      <c r="D22" s="40">
        <v>25</v>
      </c>
      <c r="E22" s="50">
        <f>C22*D22*$C$20</f>
        <v>595</v>
      </c>
    </row>
    <row r="23" spans="1:5" ht="12.75">
      <c r="A23" s="27" t="s">
        <v>84</v>
      </c>
      <c r="B23" s="27" t="s">
        <v>85</v>
      </c>
      <c r="C23" s="27">
        <v>2</v>
      </c>
      <c r="D23" s="40">
        <v>25</v>
      </c>
      <c r="E23" s="50">
        <f>C23*D23*$C$20</f>
        <v>595</v>
      </c>
    </row>
    <row r="24" spans="1:5" ht="12.75">
      <c r="A24" s="27" t="s">
        <v>86</v>
      </c>
      <c r="B24" s="27" t="s">
        <v>87</v>
      </c>
      <c r="C24" s="27">
        <v>2.1</v>
      </c>
      <c r="D24" s="40">
        <v>25</v>
      </c>
      <c r="E24" s="50">
        <f>C24*D24*$C$20</f>
        <v>624.75</v>
      </c>
    </row>
    <row r="25" spans="1:5" ht="12.75">
      <c r="A25" s="27" t="s">
        <v>88</v>
      </c>
      <c r="B25" s="27" t="s">
        <v>89</v>
      </c>
      <c r="C25" s="27">
        <v>1.5</v>
      </c>
      <c r="D25" s="40">
        <v>25</v>
      </c>
      <c r="E25" s="50">
        <f>C25*D25*$C$20</f>
        <v>446.25</v>
      </c>
    </row>
    <row r="26" spans="1:5" ht="12.75">
      <c r="A26" s="27" t="s">
        <v>90</v>
      </c>
      <c r="B26" s="27" t="s">
        <v>91</v>
      </c>
      <c r="C26" s="27">
        <v>2.5</v>
      </c>
      <c r="D26" s="40"/>
      <c r="E26" s="50">
        <f>C26*D26*$C$20</f>
        <v>0</v>
      </c>
    </row>
    <row r="27" spans="1:5" ht="12.75">
      <c r="A27" s="26" t="s">
        <v>92</v>
      </c>
      <c r="B27" s="38"/>
      <c r="C27" s="38"/>
      <c r="D27" s="38"/>
      <c r="E27" s="38"/>
    </row>
    <row r="28" spans="1:5" ht="12.75">
      <c r="A28" s="27" t="s">
        <v>93</v>
      </c>
      <c r="B28" s="27" t="s">
        <v>94</v>
      </c>
      <c r="C28" s="27">
        <v>1.5</v>
      </c>
      <c r="D28" s="36"/>
      <c r="E28" s="50">
        <f aca="true" t="shared" si="0" ref="E28:E33">C28*D28*$C$20</f>
        <v>0</v>
      </c>
    </row>
    <row r="29" spans="1:5" ht="12.75">
      <c r="A29" s="27" t="s">
        <v>95</v>
      </c>
      <c r="B29" s="27" t="s">
        <v>96</v>
      </c>
      <c r="C29" s="27">
        <v>1</v>
      </c>
      <c r="D29" s="36"/>
      <c r="E29" s="50">
        <f t="shared" si="0"/>
        <v>0</v>
      </c>
    </row>
    <row r="30" spans="1:5" ht="12.75">
      <c r="A30" s="27" t="s">
        <v>97</v>
      </c>
      <c r="B30" s="27" t="s">
        <v>98</v>
      </c>
      <c r="C30" s="27">
        <v>1.9</v>
      </c>
      <c r="D30" s="36">
        <v>25</v>
      </c>
      <c r="E30" s="50">
        <f t="shared" si="0"/>
        <v>565.25</v>
      </c>
    </row>
    <row r="31" spans="1:5" ht="12.75">
      <c r="A31" s="27" t="s">
        <v>97</v>
      </c>
      <c r="B31" s="27" t="s">
        <v>99</v>
      </c>
      <c r="C31" s="27">
        <v>1</v>
      </c>
      <c r="D31" s="36"/>
      <c r="E31" s="50">
        <f t="shared" si="0"/>
        <v>0</v>
      </c>
    </row>
    <row r="32" spans="1:5" ht="12.75">
      <c r="A32" s="27" t="s">
        <v>100</v>
      </c>
      <c r="B32" s="27" t="s">
        <v>101</v>
      </c>
      <c r="C32" s="27">
        <f>1.9+1.5</f>
        <v>3.4</v>
      </c>
      <c r="D32" s="36"/>
      <c r="E32" s="50">
        <f t="shared" si="0"/>
        <v>0</v>
      </c>
    </row>
    <row r="33" spans="1:5" ht="12.75">
      <c r="A33" s="27" t="s">
        <v>102</v>
      </c>
      <c r="B33" s="27" t="s">
        <v>103</v>
      </c>
      <c r="C33" s="27">
        <v>0.9</v>
      </c>
      <c r="D33" s="36"/>
      <c r="E33" s="50">
        <f t="shared" si="0"/>
        <v>0</v>
      </c>
    </row>
    <row r="34" spans="1:5" ht="12.75">
      <c r="A34" s="26" t="s">
        <v>104</v>
      </c>
      <c r="B34" s="38"/>
      <c r="C34" s="38"/>
      <c r="D34" s="38"/>
      <c r="E34" s="38"/>
    </row>
    <row r="35" spans="1:5" ht="12.75">
      <c r="A35" s="27" t="s">
        <v>105</v>
      </c>
      <c r="B35" s="27" t="s">
        <v>106</v>
      </c>
      <c r="C35" s="27">
        <v>3</v>
      </c>
      <c r="D35" s="36"/>
      <c r="E35" s="50">
        <f aca="true" t="shared" si="1" ref="E35:E48">C35*D35*$C$20</f>
        <v>0</v>
      </c>
    </row>
    <row r="36" spans="1:5" ht="12.75">
      <c r="A36" s="27" t="s">
        <v>107</v>
      </c>
      <c r="B36" s="27" t="s">
        <v>108</v>
      </c>
      <c r="C36" s="27">
        <v>3.7</v>
      </c>
      <c r="D36" s="36">
        <v>25</v>
      </c>
      <c r="E36" s="50">
        <f t="shared" si="1"/>
        <v>1100.75</v>
      </c>
    </row>
    <row r="37" spans="1:5" ht="12.75">
      <c r="A37" s="27" t="s">
        <v>109</v>
      </c>
      <c r="B37" s="27" t="s">
        <v>110</v>
      </c>
      <c r="C37" s="27">
        <v>1.5</v>
      </c>
      <c r="D37" s="36">
        <v>25</v>
      </c>
      <c r="E37" s="50">
        <f t="shared" si="1"/>
        <v>446.25</v>
      </c>
    </row>
    <row r="38" spans="1:5" ht="12.75">
      <c r="A38" s="37" t="s">
        <v>111</v>
      </c>
      <c r="B38" s="37" t="s">
        <v>112</v>
      </c>
      <c r="C38" s="27">
        <v>2.3</v>
      </c>
      <c r="D38" s="36"/>
      <c r="E38" s="50">
        <f t="shared" si="1"/>
        <v>0</v>
      </c>
    </row>
    <row r="39" spans="1:5" ht="12.75">
      <c r="A39" s="37" t="s">
        <v>113</v>
      </c>
      <c r="B39" s="37" t="s">
        <v>114</v>
      </c>
      <c r="C39" s="41">
        <v>2.3</v>
      </c>
      <c r="D39" s="36"/>
      <c r="E39" s="50">
        <f t="shared" si="1"/>
        <v>0</v>
      </c>
    </row>
    <row r="40" spans="1:5" ht="12.75">
      <c r="A40" s="27" t="s">
        <v>115</v>
      </c>
      <c r="B40" s="27" t="s">
        <v>116</v>
      </c>
      <c r="C40" s="41">
        <v>2</v>
      </c>
      <c r="D40" s="36"/>
      <c r="E40" s="50">
        <f t="shared" si="1"/>
        <v>0</v>
      </c>
    </row>
    <row r="41" spans="1:5" ht="12.75">
      <c r="A41" s="27" t="s">
        <v>117</v>
      </c>
      <c r="B41" s="27" t="s">
        <v>118</v>
      </c>
      <c r="C41" s="27">
        <v>1.2</v>
      </c>
      <c r="D41" s="36"/>
      <c r="E41" s="50">
        <f t="shared" si="1"/>
        <v>0</v>
      </c>
    </row>
    <row r="42" spans="1:5" ht="12.75">
      <c r="A42" s="27" t="s">
        <v>119</v>
      </c>
      <c r="B42" s="27" t="s">
        <v>120</v>
      </c>
      <c r="C42" s="27">
        <v>1.9</v>
      </c>
      <c r="D42" s="36">
        <v>25</v>
      </c>
      <c r="E42" s="50">
        <f t="shared" si="1"/>
        <v>565.25</v>
      </c>
    </row>
    <row r="43" spans="1:5" ht="12.75">
      <c r="A43" s="27" t="s">
        <v>121</v>
      </c>
      <c r="B43" s="27" t="s">
        <v>122</v>
      </c>
      <c r="C43" s="41">
        <v>4</v>
      </c>
      <c r="D43" s="36"/>
      <c r="E43" s="50">
        <f t="shared" si="1"/>
        <v>0</v>
      </c>
    </row>
    <row r="44" spans="1:5" ht="12.75">
      <c r="A44" s="27" t="s">
        <v>123</v>
      </c>
      <c r="B44" s="27" t="s">
        <v>124</v>
      </c>
      <c r="C44" s="27">
        <v>0.7</v>
      </c>
      <c r="D44" s="36"/>
      <c r="E44" s="50">
        <f t="shared" si="1"/>
        <v>0</v>
      </c>
    </row>
    <row r="45" spans="1:5" ht="12.75">
      <c r="A45" s="27" t="s">
        <v>125</v>
      </c>
      <c r="B45" s="27" t="s">
        <v>126</v>
      </c>
      <c r="C45" s="27">
        <v>4.6</v>
      </c>
      <c r="D45" s="36"/>
      <c r="E45" s="50">
        <f t="shared" si="1"/>
        <v>0</v>
      </c>
    </row>
    <row r="46" spans="1:5" ht="12.75">
      <c r="A46" s="27" t="s">
        <v>127</v>
      </c>
      <c r="B46" s="27" t="s">
        <v>128</v>
      </c>
      <c r="C46" s="27">
        <v>1.7</v>
      </c>
      <c r="D46" s="36"/>
      <c r="E46" s="50">
        <f t="shared" si="1"/>
        <v>0</v>
      </c>
    </row>
    <row r="47" spans="1:5" ht="12.75">
      <c r="A47" s="27" t="s">
        <v>129</v>
      </c>
      <c r="B47" s="27" t="s">
        <v>130</v>
      </c>
      <c r="C47" s="27">
        <v>1.9</v>
      </c>
      <c r="D47" s="36"/>
      <c r="E47" s="50">
        <f t="shared" si="1"/>
        <v>0</v>
      </c>
    </row>
    <row r="48" spans="1:5" ht="12.75">
      <c r="A48" s="27" t="s">
        <v>131</v>
      </c>
      <c r="B48" s="27" t="s">
        <v>132</v>
      </c>
      <c r="C48" s="27">
        <v>0.4</v>
      </c>
      <c r="D48" s="36"/>
      <c r="E48" s="50">
        <f t="shared" si="1"/>
        <v>0</v>
      </c>
    </row>
    <row r="49" spans="1:5" ht="12.75">
      <c r="A49" s="26" t="s">
        <v>133</v>
      </c>
      <c r="B49" s="38"/>
      <c r="C49" s="38"/>
      <c r="D49" s="38"/>
      <c r="E49" s="38"/>
    </row>
    <row r="50" spans="2:5" ht="12.75">
      <c r="B50" s="27" t="s">
        <v>134</v>
      </c>
      <c r="C50" s="27">
        <v>4</v>
      </c>
      <c r="D50" s="36"/>
      <c r="E50" s="50">
        <f aca="true" t="shared" si="2" ref="E50:E55">C50*D50*$C$20</f>
        <v>0</v>
      </c>
    </row>
    <row r="51" spans="1:5" ht="12.75">
      <c r="A51" s="27" t="s">
        <v>135</v>
      </c>
      <c r="B51" s="27" t="s">
        <v>136</v>
      </c>
      <c r="C51" s="27">
        <v>1</v>
      </c>
      <c r="D51" s="36"/>
      <c r="E51" s="50">
        <f t="shared" si="2"/>
        <v>0</v>
      </c>
    </row>
    <row r="52" spans="1:5" ht="12.75">
      <c r="A52" s="27" t="s">
        <v>137</v>
      </c>
      <c r="B52" s="27" t="s">
        <v>138</v>
      </c>
      <c r="C52" s="27">
        <v>1</v>
      </c>
      <c r="D52" s="36"/>
      <c r="E52" s="50">
        <f t="shared" si="2"/>
        <v>0</v>
      </c>
    </row>
    <row r="53" spans="1:5" ht="12.75">
      <c r="A53" s="27" t="s">
        <v>139</v>
      </c>
      <c r="B53" s="27" t="s">
        <v>140</v>
      </c>
      <c r="C53" s="27">
        <v>1</v>
      </c>
      <c r="D53" s="36"/>
      <c r="E53" s="50">
        <f t="shared" si="2"/>
        <v>0</v>
      </c>
    </row>
    <row r="54" spans="1:5" ht="12.75">
      <c r="A54" s="27" t="s">
        <v>141</v>
      </c>
      <c r="B54" s="27" t="s">
        <v>142</v>
      </c>
      <c r="C54" s="27">
        <v>1</v>
      </c>
      <c r="D54" s="36"/>
      <c r="E54" s="50">
        <f t="shared" si="2"/>
        <v>0</v>
      </c>
    </row>
    <row r="55" spans="1:5" ht="12.75">
      <c r="A55" s="27" t="s">
        <v>143</v>
      </c>
      <c r="B55" s="27" t="s">
        <v>144</v>
      </c>
      <c r="C55" s="27">
        <v>2</v>
      </c>
      <c r="D55" s="42">
        <f>MAX(D$51:D$54)</f>
        <v>0</v>
      </c>
      <c r="E55" s="50">
        <f t="shared" si="2"/>
        <v>0</v>
      </c>
    </row>
    <row r="56" spans="1:5" ht="12.75">
      <c r="A56" s="27" t="s">
        <v>145</v>
      </c>
      <c r="B56" s="38"/>
      <c r="C56" s="38"/>
      <c r="D56" s="38"/>
      <c r="E56" s="43"/>
    </row>
    <row r="57" spans="2:5" ht="12.75">
      <c r="B57" s="27" t="s">
        <v>146</v>
      </c>
      <c r="C57" s="27">
        <f>0.3+1+1+1</f>
        <v>3.3</v>
      </c>
      <c r="D57" s="36">
        <v>0</v>
      </c>
      <c r="E57" s="50">
        <f>C57*D57*$C$20</f>
        <v>0</v>
      </c>
    </row>
    <row r="58" spans="2:5" ht="12.75">
      <c r="B58" s="27" t="s">
        <v>147</v>
      </c>
      <c r="C58" s="27">
        <f>0.3+(7*1)</f>
        <v>7.3</v>
      </c>
      <c r="D58" s="36">
        <v>0</v>
      </c>
      <c r="E58" s="50">
        <f>C58*D58*$C$20</f>
        <v>0</v>
      </c>
    </row>
    <row r="59" spans="1:5" ht="12.75">
      <c r="A59" s="27" t="s">
        <v>143</v>
      </c>
      <c r="B59" s="27" t="s">
        <v>144</v>
      </c>
      <c r="C59" s="27">
        <f>1.2+0.8</f>
        <v>2</v>
      </c>
      <c r="D59" s="42">
        <f>MAX(D$57:D$58)</f>
        <v>0</v>
      </c>
      <c r="E59" s="50">
        <f>C59*D59*$C$20</f>
        <v>0</v>
      </c>
    </row>
    <row r="60" spans="1:5" ht="12.75">
      <c r="A60" s="26" t="s">
        <v>148</v>
      </c>
      <c r="B60" s="38"/>
      <c r="C60" s="38"/>
      <c r="D60" s="38"/>
      <c r="E60" s="38"/>
    </row>
    <row r="61" spans="1:5" ht="12.75">
      <c r="A61" s="27" t="s">
        <v>149</v>
      </c>
      <c r="B61" s="27" t="s">
        <v>150</v>
      </c>
      <c r="C61" s="27">
        <v>1</v>
      </c>
      <c r="D61" s="42">
        <f>D63</f>
        <v>0</v>
      </c>
      <c r="E61" s="50">
        <f>C61*D61*$C$20</f>
        <v>0</v>
      </c>
    </row>
    <row r="62" spans="1:5" ht="12.75">
      <c r="A62" s="27" t="s">
        <v>151</v>
      </c>
      <c r="B62" s="27" t="s">
        <v>152</v>
      </c>
      <c r="C62" s="27">
        <v>1.8</v>
      </c>
      <c r="D62" s="42">
        <f>D63</f>
        <v>0</v>
      </c>
      <c r="E62" s="50">
        <f>C62*D62*$C$20</f>
        <v>0</v>
      </c>
    </row>
    <row r="63" spans="1:5" ht="12.75">
      <c r="A63" s="27" t="s">
        <v>153</v>
      </c>
      <c r="B63" s="27" t="s">
        <v>154</v>
      </c>
      <c r="C63" s="27">
        <f>6+(11*0.7)</f>
        <v>13.7</v>
      </c>
      <c r="D63" s="36"/>
      <c r="E63" s="50">
        <f>C63*D63*$C$20</f>
        <v>0</v>
      </c>
    </row>
    <row r="64" spans="1:5" ht="12.75">
      <c r="A64" s="27" t="s">
        <v>155</v>
      </c>
      <c r="B64" s="27" t="s">
        <v>156</v>
      </c>
      <c r="C64" s="27">
        <v>5.3</v>
      </c>
      <c r="D64" s="44"/>
      <c r="E64" s="50">
        <f>C64*D64*$C$20</f>
        <v>0</v>
      </c>
    </row>
    <row r="65" spans="1:5" ht="12.75">
      <c r="A65" s="27" t="s">
        <v>157</v>
      </c>
      <c r="B65" s="27" t="s">
        <v>158</v>
      </c>
      <c r="C65" s="27">
        <v>1.4</v>
      </c>
      <c r="D65" s="45">
        <f>D64</f>
        <v>0</v>
      </c>
      <c r="E65" s="50">
        <f>C65*D65*$C$20</f>
        <v>0</v>
      </c>
    </row>
    <row r="66" spans="1:5" ht="12.75">
      <c r="A66" s="26" t="s">
        <v>159</v>
      </c>
      <c r="B66" s="38"/>
      <c r="C66" s="38"/>
      <c r="D66" s="38"/>
      <c r="E66" s="38"/>
    </row>
    <row r="67" spans="2:5" ht="12.75">
      <c r="B67" s="46" t="s">
        <v>160</v>
      </c>
      <c r="C67" s="38"/>
      <c r="D67" s="36"/>
      <c r="E67" s="51"/>
    </row>
    <row r="68" spans="2:5" ht="12.75">
      <c r="B68" s="27" t="s">
        <v>161</v>
      </c>
      <c r="C68" s="38"/>
      <c r="D68" s="36"/>
      <c r="E68" s="51"/>
    </row>
    <row r="69" spans="2:5" ht="12.75">
      <c r="B69" s="27" t="s">
        <v>162</v>
      </c>
      <c r="C69" s="38"/>
      <c r="D69" s="36"/>
      <c r="E69" s="51"/>
    </row>
    <row r="70" spans="2:5" ht="12.75">
      <c r="B70" s="27" t="s">
        <v>163</v>
      </c>
      <c r="C70" s="38"/>
      <c r="D70" s="36"/>
      <c r="E70" s="51"/>
    </row>
    <row r="71" spans="2:5" ht="12.75">
      <c r="B71" s="27" t="s">
        <v>164</v>
      </c>
      <c r="C71" s="38"/>
      <c r="D71" s="36"/>
      <c r="E71" s="51"/>
    </row>
    <row r="72" spans="2:5" ht="12.75">
      <c r="B72" s="27" t="s">
        <v>165</v>
      </c>
      <c r="C72" s="38"/>
      <c r="D72" s="36"/>
      <c r="E72" s="51"/>
    </row>
    <row r="73" spans="2:5" ht="12.75">
      <c r="B73" s="27" t="s">
        <v>166</v>
      </c>
      <c r="C73" s="38"/>
      <c r="D73" s="36"/>
      <c r="E73" s="51"/>
    </row>
    <row r="74" spans="2:5" ht="12.75">
      <c r="B74" s="27" t="s">
        <v>167</v>
      </c>
      <c r="C74" s="38"/>
      <c r="D74" s="36"/>
      <c r="E74" s="51"/>
    </row>
    <row r="75" ht="12.75">
      <c r="B75" s="27" t="s">
        <v>168</v>
      </c>
    </row>
    <row r="76" spans="3:5" ht="12.75">
      <c r="C76" s="26" t="s">
        <v>169</v>
      </c>
      <c r="E76" s="50">
        <f>SUM(E17:E75)</f>
        <v>4938.5</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Thomas P. Aartila</cp:lastModifiedBy>
  <cp:lastPrinted>2007-02-23T20:56:48Z</cp:lastPrinted>
  <dcterms:created xsi:type="dcterms:W3CDTF">2007-02-17T21:04:24Z</dcterms:created>
  <dcterms:modified xsi:type="dcterms:W3CDTF">2007-04-11T21:16:58Z</dcterms:modified>
  <cp:category/>
  <cp:version/>
  <cp:contentType/>
  <cp:contentStatus/>
</cp:coreProperties>
</file>