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ntral\Water\WQWT_PROJECTS\WY_CQ_2020_IR_Project\Assessments\Metals\StreamC\"/>
    </mc:Choice>
  </mc:AlternateContent>
  <xr:revisionPtr revIDLastSave="0" documentId="13_ncr:1_{BF6893A6-AC40-4DBD-A8F8-CAB216E07435}" xr6:coauthVersionLast="44" xr6:coauthVersionMax="44" xr10:uidLastSave="{00000000-0000-0000-0000-000000000000}"/>
  <bookViews>
    <workbookView xWindow="10476" yWindow="3876" windowWidth="12564" windowHeight="7368" activeTab="2" xr2:uid="{00000000-000D-0000-FFFF-FFFF00000000}"/>
  </bookViews>
  <sheets>
    <sheet name="Sheet1" sheetId="1" r:id="rId1"/>
    <sheet name="Zinc" sheetId="3" r:id="rId2"/>
    <sheet name="Coppe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3" l="1"/>
  <c r="D32" i="3"/>
  <c r="D31" i="3"/>
  <c r="K29" i="3"/>
  <c r="D29" i="3"/>
  <c r="K28" i="3"/>
  <c r="D28" i="3"/>
  <c r="K27" i="3"/>
  <c r="D27" i="3"/>
  <c r="K26" i="3"/>
  <c r="D26" i="3"/>
  <c r="K25" i="3"/>
  <c r="D25" i="3"/>
  <c r="K24" i="3"/>
  <c r="D24" i="3"/>
  <c r="K23" i="3"/>
  <c r="D23" i="3"/>
  <c r="K22" i="3"/>
  <c r="D22" i="3"/>
  <c r="K21" i="3"/>
  <c r="D21" i="3"/>
  <c r="K20" i="3"/>
  <c r="D20" i="3"/>
  <c r="K19" i="3"/>
  <c r="D19" i="3"/>
  <c r="K18" i="3"/>
  <c r="D18" i="3"/>
  <c r="K17" i="3"/>
  <c r="D17" i="3"/>
  <c r="K16" i="3"/>
  <c r="D16" i="3"/>
  <c r="K15" i="3"/>
  <c r="D15" i="3"/>
  <c r="K14" i="3"/>
  <c r="D14" i="3"/>
  <c r="K13" i="3"/>
  <c r="D13" i="3"/>
  <c r="K12" i="3"/>
  <c r="D12" i="3"/>
  <c r="K11" i="3"/>
  <c r="D11" i="3"/>
  <c r="K10" i="3"/>
  <c r="D10" i="3"/>
  <c r="K9" i="3"/>
  <c r="D9" i="3"/>
  <c r="K8" i="3"/>
  <c r="D8" i="3"/>
  <c r="K7" i="3"/>
  <c r="D7" i="3"/>
  <c r="K6" i="3"/>
  <c r="D6" i="3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3" i="1"/>
  <c r="E34" i="1"/>
  <c r="E35" i="1"/>
  <c r="E31" i="1"/>
  <c r="F35" i="1"/>
  <c r="F34" i="1"/>
  <c r="F33" i="1"/>
  <c r="Q26" i="1"/>
  <c r="Q31" i="1" l="1"/>
  <c r="Q30" i="1"/>
  <c r="Q29" i="1"/>
  <c r="Q28" i="1"/>
  <c r="Q27" i="1"/>
  <c r="F31" i="1"/>
  <c r="F30" i="1"/>
  <c r="F29" i="1"/>
  <c r="F28" i="1"/>
  <c r="F27" i="1"/>
  <c r="Q25" i="1" l="1"/>
  <c r="F26" i="1"/>
  <c r="F25" i="1"/>
  <c r="F21" i="1" l="1"/>
  <c r="F20" i="1"/>
  <c r="F19" i="1"/>
  <c r="F18" i="1"/>
  <c r="Q21" i="1"/>
  <c r="Q20" i="1"/>
  <c r="Q19" i="1"/>
  <c r="Q18" i="1"/>
  <c r="Q24" i="1" l="1"/>
  <c r="Q23" i="1"/>
  <c r="Q22" i="1"/>
  <c r="F24" i="1"/>
  <c r="F23" i="1"/>
  <c r="F22" i="1"/>
  <c r="Q17" i="1"/>
  <c r="F17" i="1"/>
  <c r="F16" i="1"/>
  <c r="F15" i="1"/>
  <c r="F14" i="1"/>
  <c r="F13" i="1"/>
  <c r="F12" i="1"/>
  <c r="F11" i="1"/>
  <c r="F10" i="1"/>
  <c r="F9" i="1"/>
  <c r="F8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<sst xmlns="http://schemas.openxmlformats.org/spreadsheetml/2006/main" count="245" uniqueCount="51">
  <si>
    <t>Hardness</t>
  </si>
  <si>
    <t>Date</t>
  </si>
  <si>
    <t xml:space="preserve">Site - </t>
  </si>
  <si>
    <t xml:space="preserve">SW-C1 </t>
  </si>
  <si>
    <t>(below Cu Pk. La.)</t>
  </si>
  <si>
    <t>ug/l</t>
  </si>
  <si>
    <t>mg/l CaCO3</t>
  </si>
  <si>
    <t>Copper</t>
  </si>
  <si>
    <t>Zinc</t>
  </si>
  <si>
    <t xml:space="preserve"> FLAMBEAU MINE SURFACE WATER QUALITY DATA</t>
  </si>
  <si>
    <t>SW-C9</t>
  </si>
  <si>
    <t>(West of STH 27 Culvert, Est. 11/15/2012)</t>
  </si>
  <si>
    <t>mg/l CaCo3</t>
  </si>
  <si>
    <t>ATC</t>
  </si>
  <si>
    <t>copper</t>
  </si>
  <si>
    <t>zinc</t>
  </si>
  <si>
    <t xml:space="preserve">ATC </t>
  </si>
  <si>
    <t>**</t>
  </si>
  <si>
    <t>Stream Flow</t>
  </si>
  <si>
    <t>Sp Cond</t>
  </si>
  <si>
    <t>TSS</t>
  </si>
  <si>
    <t>cfs</t>
  </si>
  <si>
    <t>µS</t>
  </si>
  <si>
    <t>mg/L</t>
  </si>
  <si>
    <t>pH</t>
  </si>
  <si>
    <t>SU</t>
  </si>
  <si>
    <t>UPSTREAM SITE</t>
  </si>
  <si>
    <t>DOWNSTREAM SITE</t>
  </si>
  <si>
    <t>J</t>
  </si>
  <si>
    <t>**J</t>
  </si>
  <si>
    <t>J estimated concentration at or above LOD and below LOQ</t>
  </si>
  <si>
    <t>Stream Flow calcualtions were performed with Flowmaster program</t>
  </si>
  <si>
    <t>Formula QA</t>
  </si>
  <si>
    <t>Example hardness levels</t>
  </si>
  <si>
    <t>match results in NR102 Table 2.</t>
  </si>
  <si>
    <t>EXP((0.8561*(LN(D29))-1.1199))</t>
  </si>
  <si>
    <t>Copper Formula, prior to June 24, 2020.</t>
  </si>
  <si>
    <t>Low Hardness</t>
  </si>
  <si>
    <t>QA Notes</t>
  </si>
  <si>
    <t>Exceedance?</t>
  </si>
  <si>
    <t xml:space="preserve">Criteria </t>
  </si>
  <si>
    <t>NA</t>
  </si>
  <si>
    <t>Yes</t>
  </si>
  <si>
    <t>No</t>
  </si>
  <si>
    <t>Formula QA: Example hardness levels match ATC results in NR102 Table 2.</t>
  </si>
  <si>
    <t>Low Hardness: hardness less than applicable range of ATC formula (&lt;12 for Zinc)</t>
  </si>
  <si>
    <t>J; Low Hardness</t>
  </si>
  <si>
    <t>Low Hardness: hardness less than applicable range of ATC formula (&lt;13 mg/l for Copper)</t>
  </si>
  <si>
    <t>** hardness less than applicable range of ATC formula (&lt;13 mg/l for Copper; &lt;12 for Zinc)</t>
  </si>
  <si>
    <t>J: estimated concentration at or above LOD and below LOQ</t>
  </si>
  <si>
    <t>(below Copper Park Lane)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</si>
</sst>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10"/>
      <name val="Calibri"/>
      <family val="2"/>
    </font>
    <font>
      <sz val="10"/>
      <color theme="0" tint="-0.499984740745262"/>
      <name val="Arial"/>
      <family val="2"/>
    </font>
    <font>
      <b/>
      <sz val="10"/>
      <color rgb="FFC00000"/>
      <name val="Arial"/>
      <family val="2"/>
    </font>
    <font>
      <b/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1" applyFill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4" fontId="0" fillId="0" borderId="1" xfId="0" applyNumberFormat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Fill="1"/>
    <xf numFmtId="164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4" fontId="1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164" fontId="0" fillId="0" borderId="4" xfId="0" applyNumberFormat="1" applyFill="1" applyBorder="1"/>
    <xf numFmtId="14" fontId="1" fillId="0" borderId="5" xfId="0" applyNumberFormat="1" applyFont="1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1" fontId="0" fillId="0" borderId="6" xfId="0" applyNumberFormat="1" applyBorder="1"/>
    <xf numFmtId="14" fontId="1" fillId="0" borderId="7" xfId="0" applyNumberFormat="1" applyFont="1" applyBorder="1"/>
    <xf numFmtId="0" fontId="0" fillId="0" borderId="8" xfId="0" applyBorder="1" applyAlignment="1">
      <alignment horizontal="center"/>
    </xf>
    <xf numFmtId="1" fontId="0" fillId="0" borderId="9" xfId="0" applyNumberFormat="1" applyBorder="1"/>
    <xf numFmtId="0" fontId="1" fillId="0" borderId="0" xfId="0" applyFont="1"/>
    <xf numFmtId="14" fontId="1" fillId="0" borderId="0" xfId="0" applyNumberFormat="1" applyFont="1" applyBorder="1"/>
    <xf numFmtId="164" fontId="0" fillId="0" borderId="8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1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/>
    <xf numFmtId="0" fontId="12" fillId="0" borderId="0" xfId="0" applyFont="1"/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0" fontId="2" fillId="0" borderId="0" xfId="0" applyFont="1" applyFill="1"/>
    <xf numFmtId="0" fontId="1" fillId="0" borderId="0" xfId="0" applyFont="1" applyFill="1"/>
    <xf numFmtId="0" fontId="12" fillId="0" borderId="0" xfId="0" applyFont="1" applyFill="1"/>
    <xf numFmtId="0" fontId="1" fillId="0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/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13" fillId="0" borderId="2" xfId="0" applyNumberFormat="1" applyFont="1" applyBorder="1" applyAlignment="1">
      <alignment horizontal="center" wrapText="1"/>
    </xf>
    <xf numFmtId="14" fontId="13" fillId="0" borderId="5" xfId="0" applyNumberFormat="1" applyFont="1" applyBorder="1" applyAlignment="1">
      <alignment horizontal="center" wrapText="1"/>
    </xf>
    <xf numFmtId="14" fontId="13" fillId="0" borderId="7" xfId="0" applyNumberFormat="1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Stream C (SW-C1) Zinc Concentrations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Zinc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Sheet1!$A$8:$A$31</c:f>
              <c:numCache>
                <c:formatCode>m/d/yyyy</c:formatCode>
                <c:ptCount val="24"/>
                <c:pt idx="0">
                  <c:v>41388</c:v>
                </c:pt>
                <c:pt idx="1">
                  <c:v>41424</c:v>
                </c:pt>
                <c:pt idx="2">
                  <c:v>41553</c:v>
                </c:pt>
                <c:pt idx="3">
                  <c:v>41585</c:v>
                </c:pt>
                <c:pt idx="4">
                  <c:v>41759</c:v>
                </c:pt>
                <c:pt idx="5">
                  <c:v>41914</c:v>
                </c:pt>
                <c:pt idx="6">
                  <c:v>41949</c:v>
                </c:pt>
                <c:pt idx="7">
                  <c:v>42103</c:v>
                </c:pt>
                <c:pt idx="8">
                  <c:v>42135</c:v>
                </c:pt>
                <c:pt idx="9">
                  <c:v>42660</c:v>
                </c:pt>
                <c:pt idx="10">
                  <c:v>42829</c:v>
                </c:pt>
                <c:pt idx="11">
                  <c:v>42835</c:v>
                </c:pt>
                <c:pt idx="12">
                  <c:v>42872</c:v>
                </c:pt>
                <c:pt idx="13">
                  <c:v>42898</c:v>
                </c:pt>
                <c:pt idx="14">
                  <c:v>42974</c:v>
                </c:pt>
                <c:pt idx="15">
                  <c:v>43004</c:v>
                </c:pt>
                <c:pt idx="16">
                  <c:v>43015</c:v>
                </c:pt>
                <c:pt idx="17">
                  <c:v>43268</c:v>
                </c:pt>
                <c:pt idx="18">
                  <c:v>43294</c:v>
                </c:pt>
                <c:pt idx="19">
                  <c:v>43348</c:v>
                </c:pt>
                <c:pt idx="20">
                  <c:v>43364</c:v>
                </c:pt>
                <c:pt idx="21">
                  <c:v>43377</c:v>
                </c:pt>
                <c:pt idx="22">
                  <c:v>43382</c:v>
                </c:pt>
                <c:pt idx="23">
                  <c:v>43409</c:v>
                </c:pt>
              </c:numCache>
            </c:numRef>
          </c:xVal>
          <c:yVal>
            <c:numRef>
              <c:f>Sheet1!$C$8:$C$31</c:f>
              <c:numCache>
                <c:formatCode>General</c:formatCode>
                <c:ptCount val="24"/>
                <c:pt idx="0">
                  <c:v>29</c:v>
                </c:pt>
                <c:pt idx="1">
                  <c:v>30</c:v>
                </c:pt>
                <c:pt idx="2">
                  <c:v>130</c:v>
                </c:pt>
                <c:pt idx="3">
                  <c:v>110</c:v>
                </c:pt>
                <c:pt idx="4">
                  <c:v>22</c:v>
                </c:pt>
                <c:pt idx="5">
                  <c:v>43</c:v>
                </c:pt>
                <c:pt idx="6">
                  <c:v>26</c:v>
                </c:pt>
                <c:pt idx="7">
                  <c:v>43</c:v>
                </c:pt>
                <c:pt idx="8">
                  <c:v>19</c:v>
                </c:pt>
                <c:pt idx="9">
                  <c:v>7</c:v>
                </c:pt>
                <c:pt idx="10">
                  <c:v>10.199999999999999</c:v>
                </c:pt>
                <c:pt idx="11">
                  <c:v>11.7</c:v>
                </c:pt>
                <c:pt idx="12">
                  <c:v>12.5</c:v>
                </c:pt>
                <c:pt idx="13">
                  <c:v>8.8000000000000007</c:v>
                </c:pt>
                <c:pt idx="14">
                  <c:v>14</c:v>
                </c:pt>
                <c:pt idx="15">
                  <c:v>14</c:v>
                </c:pt>
                <c:pt idx="16">
                  <c:v>9.9</c:v>
                </c:pt>
                <c:pt idx="17">
                  <c:v>12.2</c:v>
                </c:pt>
                <c:pt idx="18">
                  <c:v>15.1</c:v>
                </c:pt>
                <c:pt idx="19">
                  <c:v>29.6</c:v>
                </c:pt>
                <c:pt idx="20">
                  <c:v>23.3</c:v>
                </c:pt>
                <c:pt idx="21">
                  <c:v>20.6</c:v>
                </c:pt>
                <c:pt idx="22">
                  <c:v>24.7</c:v>
                </c:pt>
                <c:pt idx="23">
                  <c:v>20.5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A6-44A2-BD2E-3C13D76F1FDD}"/>
            </c:ext>
          </c:extLst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ATC 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Sheet1!$A$8:$A$31</c:f>
              <c:numCache>
                <c:formatCode>m/d/yyyy</c:formatCode>
                <c:ptCount val="24"/>
                <c:pt idx="0">
                  <c:v>41388</c:v>
                </c:pt>
                <c:pt idx="1">
                  <c:v>41424</c:v>
                </c:pt>
                <c:pt idx="2">
                  <c:v>41553</c:v>
                </c:pt>
                <c:pt idx="3">
                  <c:v>41585</c:v>
                </c:pt>
                <c:pt idx="4">
                  <c:v>41759</c:v>
                </c:pt>
                <c:pt idx="5">
                  <c:v>41914</c:v>
                </c:pt>
                <c:pt idx="6">
                  <c:v>41949</c:v>
                </c:pt>
                <c:pt idx="7">
                  <c:v>42103</c:v>
                </c:pt>
                <c:pt idx="8">
                  <c:v>42135</c:v>
                </c:pt>
                <c:pt idx="9">
                  <c:v>42660</c:v>
                </c:pt>
                <c:pt idx="10">
                  <c:v>42829</c:v>
                </c:pt>
                <c:pt idx="11">
                  <c:v>42835</c:v>
                </c:pt>
                <c:pt idx="12">
                  <c:v>42872</c:v>
                </c:pt>
                <c:pt idx="13">
                  <c:v>42898</c:v>
                </c:pt>
                <c:pt idx="14">
                  <c:v>42974</c:v>
                </c:pt>
                <c:pt idx="15">
                  <c:v>43004</c:v>
                </c:pt>
                <c:pt idx="16">
                  <c:v>43015</c:v>
                </c:pt>
                <c:pt idx="17">
                  <c:v>43268</c:v>
                </c:pt>
                <c:pt idx="18">
                  <c:v>43294</c:v>
                </c:pt>
                <c:pt idx="19">
                  <c:v>43348</c:v>
                </c:pt>
                <c:pt idx="20">
                  <c:v>43364</c:v>
                </c:pt>
                <c:pt idx="21">
                  <c:v>43377</c:v>
                </c:pt>
                <c:pt idx="22">
                  <c:v>43382</c:v>
                </c:pt>
                <c:pt idx="23">
                  <c:v>43409</c:v>
                </c:pt>
              </c:numCache>
            </c:numRef>
          </c:xVal>
          <c:yVal>
            <c:numRef>
              <c:f>Sheet1!$F$8:$F$31</c:f>
              <c:numCache>
                <c:formatCode>0.0</c:formatCode>
                <c:ptCount val="24"/>
                <c:pt idx="0">
                  <c:v>20.215471217291196</c:v>
                </c:pt>
                <c:pt idx="1">
                  <c:v>20.215471217291196</c:v>
                </c:pt>
                <c:pt idx="2">
                  <c:v>51.648910254089955</c:v>
                </c:pt>
                <c:pt idx="3">
                  <c:v>89.220742560853594</c:v>
                </c:pt>
                <c:pt idx="4">
                  <c:v>17.467804017805438</c:v>
                </c:pt>
                <c:pt idx="5">
                  <c:v>91.414744267242568</c:v>
                </c:pt>
                <c:pt idx="6">
                  <c:v>58.713743749910734</c:v>
                </c:pt>
                <c:pt idx="7">
                  <c:v>40.776266279788175</c:v>
                </c:pt>
                <c:pt idx="8">
                  <c:v>26.870528797473892</c:v>
                </c:pt>
                <c:pt idx="9">
                  <c:v>27.912031506721217</c:v>
                </c:pt>
                <c:pt idx="10">
                  <c:v>41.635704964454106</c:v>
                </c:pt>
                <c:pt idx="11">
                  <c:v>29.206136885945508</c:v>
                </c:pt>
                <c:pt idx="12">
                  <c:v>25.165523057616362</c:v>
                </c:pt>
                <c:pt idx="13">
                  <c:v>32.152255979394688</c:v>
                </c:pt>
                <c:pt idx="14">
                  <c:v>53.545730469401789</c:v>
                </c:pt>
                <c:pt idx="15">
                  <c:v>64.278175613315753</c:v>
                </c:pt>
                <c:pt idx="16">
                  <c:v>27.26175970528196</c:v>
                </c:pt>
                <c:pt idx="17">
                  <c:v>33.67388003942753</c:v>
                </c:pt>
                <c:pt idx="18">
                  <c:v>44.199048885210303</c:v>
                </c:pt>
                <c:pt idx="19">
                  <c:v>179.58333398562223</c:v>
                </c:pt>
                <c:pt idx="20">
                  <c:v>58.597033527906994</c:v>
                </c:pt>
                <c:pt idx="21">
                  <c:v>45.048714925169762</c:v>
                </c:pt>
                <c:pt idx="22">
                  <c:v>38.182009059293314</c:v>
                </c:pt>
                <c:pt idx="23">
                  <c:v>35.687550202314803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A6-44A2-BD2E-3C13D76F1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458976"/>
        <c:axId val="438459304"/>
      </c:scatterChart>
      <c:valAx>
        <c:axId val="438458976"/>
        <c:scaling>
          <c:orientation val="minMax"/>
          <c:max val="43500"/>
          <c:min val="4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59304"/>
        <c:crosses val="autoZero"/>
        <c:crossBetween val="midCat"/>
      </c:valAx>
      <c:valAx>
        <c:axId val="43845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Zinc (ug/L)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58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Stream C (SW-C1) Copper Concentrations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Copper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Sheet1!$A$8:$A$31</c:f>
              <c:numCache>
                <c:formatCode>m/d/yyyy</c:formatCode>
                <c:ptCount val="24"/>
                <c:pt idx="0">
                  <c:v>41388</c:v>
                </c:pt>
                <c:pt idx="1">
                  <c:v>41424</c:v>
                </c:pt>
                <c:pt idx="2">
                  <c:v>41553</c:v>
                </c:pt>
                <c:pt idx="3">
                  <c:v>41585</c:v>
                </c:pt>
                <c:pt idx="4">
                  <c:v>41759</c:v>
                </c:pt>
                <c:pt idx="5">
                  <c:v>41914</c:v>
                </c:pt>
                <c:pt idx="6">
                  <c:v>41949</c:v>
                </c:pt>
                <c:pt idx="7">
                  <c:v>42103</c:v>
                </c:pt>
                <c:pt idx="8">
                  <c:v>42135</c:v>
                </c:pt>
                <c:pt idx="9">
                  <c:v>42660</c:v>
                </c:pt>
                <c:pt idx="10">
                  <c:v>42829</c:v>
                </c:pt>
                <c:pt idx="11">
                  <c:v>42835</c:v>
                </c:pt>
                <c:pt idx="12">
                  <c:v>42872</c:v>
                </c:pt>
                <c:pt idx="13">
                  <c:v>42898</c:v>
                </c:pt>
                <c:pt idx="14">
                  <c:v>42974</c:v>
                </c:pt>
                <c:pt idx="15">
                  <c:v>43004</c:v>
                </c:pt>
                <c:pt idx="16">
                  <c:v>43015</c:v>
                </c:pt>
                <c:pt idx="17">
                  <c:v>43268</c:v>
                </c:pt>
                <c:pt idx="18">
                  <c:v>43294</c:v>
                </c:pt>
                <c:pt idx="19">
                  <c:v>43348</c:v>
                </c:pt>
                <c:pt idx="20">
                  <c:v>43364</c:v>
                </c:pt>
                <c:pt idx="21">
                  <c:v>43377</c:v>
                </c:pt>
                <c:pt idx="22">
                  <c:v>43382</c:v>
                </c:pt>
                <c:pt idx="23">
                  <c:v>43409</c:v>
                </c:pt>
              </c:numCache>
            </c:numRef>
          </c:xVal>
          <c:yVal>
            <c:numRef>
              <c:f>Sheet1!$B$8:$B$31</c:f>
              <c:numCache>
                <c:formatCode>General</c:formatCode>
                <c:ptCount val="24"/>
                <c:pt idx="0">
                  <c:v>11</c:v>
                </c:pt>
                <c:pt idx="1">
                  <c:v>34</c:v>
                </c:pt>
                <c:pt idx="2">
                  <c:v>81</c:v>
                </c:pt>
                <c:pt idx="3">
                  <c:v>52</c:v>
                </c:pt>
                <c:pt idx="4">
                  <c:v>12</c:v>
                </c:pt>
                <c:pt idx="5">
                  <c:v>43</c:v>
                </c:pt>
                <c:pt idx="6">
                  <c:v>19</c:v>
                </c:pt>
                <c:pt idx="7">
                  <c:v>11</c:v>
                </c:pt>
                <c:pt idx="8">
                  <c:v>19</c:v>
                </c:pt>
                <c:pt idx="9">
                  <c:v>12</c:v>
                </c:pt>
                <c:pt idx="10">
                  <c:v>8.9</c:v>
                </c:pt>
                <c:pt idx="11">
                  <c:v>9.3000000000000007</c:v>
                </c:pt>
                <c:pt idx="12">
                  <c:v>9.8000000000000007</c:v>
                </c:pt>
                <c:pt idx="13">
                  <c:v>14.6</c:v>
                </c:pt>
                <c:pt idx="14">
                  <c:v>15.5</c:v>
                </c:pt>
                <c:pt idx="15">
                  <c:v>17.100000000000001</c:v>
                </c:pt>
                <c:pt idx="16">
                  <c:v>13.6</c:v>
                </c:pt>
                <c:pt idx="17">
                  <c:v>10</c:v>
                </c:pt>
                <c:pt idx="18">
                  <c:v>14.7</c:v>
                </c:pt>
                <c:pt idx="19">
                  <c:v>14.7</c:v>
                </c:pt>
                <c:pt idx="20">
                  <c:v>22</c:v>
                </c:pt>
                <c:pt idx="21">
                  <c:v>19.2</c:v>
                </c:pt>
                <c:pt idx="22">
                  <c:v>17.399999999999999</c:v>
                </c:pt>
                <c:pt idx="23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32-42BC-B36A-73BA6AC5803B}"/>
            </c:ext>
          </c:extLst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ATC 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Sheet1!$A$8:$A$31</c:f>
              <c:numCache>
                <c:formatCode>m/d/yyyy</c:formatCode>
                <c:ptCount val="24"/>
                <c:pt idx="0">
                  <c:v>41388</c:v>
                </c:pt>
                <c:pt idx="1">
                  <c:v>41424</c:v>
                </c:pt>
                <c:pt idx="2">
                  <c:v>41553</c:v>
                </c:pt>
                <c:pt idx="3">
                  <c:v>41585</c:v>
                </c:pt>
                <c:pt idx="4">
                  <c:v>41759</c:v>
                </c:pt>
                <c:pt idx="5">
                  <c:v>41914</c:v>
                </c:pt>
                <c:pt idx="6">
                  <c:v>41949</c:v>
                </c:pt>
                <c:pt idx="7">
                  <c:v>42103</c:v>
                </c:pt>
                <c:pt idx="8">
                  <c:v>42135</c:v>
                </c:pt>
                <c:pt idx="9">
                  <c:v>42660</c:v>
                </c:pt>
                <c:pt idx="10">
                  <c:v>42829</c:v>
                </c:pt>
                <c:pt idx="11">
                  <c:v>42835</c:v>
                </c:pt>
                <c:pt idx="12">
                  <c:v>42872</c:v>
                </c:pt>
                <c:pt idx="13">
                  <c:v>42898</c:v>
                </c:pt>
                <c:pt idx="14">
                  <c:v>42974</c:v>
                </c:pt>
                <c:pt idx="15">
                  <c:v>43004</c:v>
                </c:pt>
                <c:pt idx="16">
                  <c:v>43015</c:v>
                </c:pt>
                <c:pt idx="17">
                  <c:v>43268</c:v>
                </c:pt>
                <c:pt idx="18">
                  <c:v>43294</c:v>
                </c:pt>
                <c:pt idx="19">
                  <c:v>43348</c:v>
                </c:pt>
                <c:pt idx="20">
                  <c:v>43364</c:v>
                </c:pt>
                <c:pt idx="21">
                  <c:v>43377</c:v>
                </c:pt>
                <c:pt idx="22">
                  <c:v>43382</c:v>
                </c:pt>
                <c:pt idx="23">
                  <c:v>43409</c:v>
                </c:pt>
              </c:numCache>
            </c:numRef>
          </c:xVal>
          <c:yVal>
            <c:numRef>
              <c:f>Sheet1!$E$8:$E$31</c:f>
              <c:numCache>
                <c:formatCode>0.0</c:formatCode>
                <c:ptCount val="24"/>
                <c:pt idx="0">
                  <c:v>2.2629883389026233</c:v>
                </c:pt>
                <c:pt idx="1">
                  <c:v>2.2629883389026233</c:v>
                </c:pt>
                <c:pt idx="2">
                  <c:v>6.2265742398660224</c:v>
                </c:pt>
                <c:pt idx="3">
                  <c:v>11.23085309942779</c:v>
                </c:pt>
                <c:pt idx="4">
                  <c:v>1.9329628465242732</c:v>
                </c:pt>
                <c:pt idx="5">
                  <c:v>11.529137523537564</c:v>
                </c:pt>
                <c:pt idx="6">
                  <c:v>7.1503502288717478</c:v>
                </c:pt>
                <c:pt idx="7">
                  <c:v>4.8248533723321803</c:v>
                </c:pt>
                <c:pt idx="8">
                  <c:v>3.0763837214264709</c:v>
                </c:pt>
                <c:pt idx="9">
                  <c:v>3.2052411917494719</c:v>
                </c:pt>
                <c:pt idx="10">
                  <c:v>4.9346727193807514</c:v>
                </c:pt>
                <c:pt idx="11">
                  <c:v>3.3658801073882429</c:v>
                </c:pt>
                <c:pt idx="12">
                  <c:v>2.86629331640802</c:v>
                </c:pt>
                <c:pt idx="13">
                  <c:v>3.733652702934307</c:v>
                </c:pt>
                <c:pt idx="14">
                  <c:v>6.4736698375686945</c:v>
                </c:pt>
                <c:pt idx="15">
                  <c:v>7.8842123499115804</c:v>
                </c:pt>
                <c:pt idx="16">
                  <c:v>3.1247423758811226</c:v>
                </c:pt>
                <c:pt idx="17">
                  <c:v>3.9246634056524936</c:v>
                </c:pt>
                <c:pt idx="18">
                  <c:v>5.2632693918154176</c:v>
                </c:pt>
                <c:pt idx="19">
                  <c:v>23.890112565800951</c:v>
                </c:pt>
                <c:pt idx="20">
                  <c:v>7.1350149942164744</c:v>
                </c:pt>
                <c:pt idx="21">
                  <c:v>5.3725257814140903</c:v>
                </c:pt>
                <c:pt idx="22">
                  <c:v>4.4944817389366181</c:v>
                </c:pt>
                <c:pt idx="23">
                  <c:v>4.1784871674098145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32-42BC-B36A-73BA6AC58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458976"/>
        <c:axId val="438459304"/>
      </c:scatterChart>
      <c:valAx>
        <c:axId val="438458976"/>
        <c:scaling>
          <c:orientation val="minMax"/>
          <c:max val="43500"/>
          <c:min val="4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59304"/>
        <c:crosses val="autoZero"/>
        <c:crossBetween val="midCat"/>
      </c:valAx>
      <c:valAx>
        <c:axId val="43845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Zinc (ug/L)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58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8571</xdr:colOff>
      <xdr:row>37</xdr:row>
      <xdr:rowOff>0</xdr:rowOff>
    </xdr:from>
    <xdr:to>
      <xdr:col>9</xdr:col>
      <xdr:colOff>224789</xdr:colOff>
      <xdr:row>59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248FAE-6696-4111-818C-7F0D8962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9</xdr:col>
      <xdr:colOff>18098</xdr:colOff>
      <xdr:row>59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73542D-A2A5-4632-B511-CB4B73107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topLeftCell="A7" zoomScaleNormal="100" workbookViewId="0">
      <selection activeCell="O27" sqref="O27"/>
    </sheetView>
  </sheetViews>
  <sheetFormatPr defaultRowHeight="13.2" x14ac:dyDescent="0.25"/>
  <cols>
    <col min="1" max="1" width="11.33203125" customWidth="1"/>
    <col min="2" max="2" width="6.5546875" customWidth="1"/>
    <col min="3" max="3" width="6" customWidth="1"/>
    <col min="4" max="4" width="11.109375" customWidth="1"/>
    <col min="5" max="5" width="8.109375" bestFit="1" customWidth="1"/>
    <col min="6" max="6" width="6.5546875" customWidth="1"/>
    <col min="7" max="7" width="2.44140625" bestFit="1" customWidth="1"/>
    <col min="8" max="8" width="11.44140625" bestFit="1" customWidth="1"/>
    <col min="13" max="13" width="7.88671875" customWidth="1"/>
    <col min="14" max="14" width="6" customWidth="1"/>
    <col min="15" max="15" width="12.33203125" customWidth="1"/>
    <col min="16" max="16" width="7.44140625" style="20" customWidth="1"/>
    <col min="17" max="17" width="7" style="20" customWidth="1"/>
    <col min="18" max="18" width="3.33203125" bestFit="1" customWidth="1"/>
    <col min="19" max="19" width="11.44140625" bestFit="1" customWidth="1"/>
  </cols>
  <sheetData>
    <row r="1" spans="1:22" ht="13.8" x14ac:dyDescent="0.25">
      <c r="A1" s="11" t="s">
        <v>9</v>
      </c>
    </row>
    <row r="2" spans="1:22" x14ac:dyDescent="0.25">
      <c r="A2" s="6"/>
      <c r="D2" s="5" t="s">
        <v>27</v>
      </c>
      <c r="O2" s="5" t="s">
        <v>26</v>
      </c>
    </row>
    <row r="3" spans="1:22" x14ac:dyDescent="0.25">
      <c r="A3" s="1" t="s">
        <v>2</v>
      </c>
      <c r="B3" s="1" t="s">
        <v>3</v>
      </c>
      <c r="C3" s="1"/>
      <c r="D3" s="4"/>
      <c r="E3" s="4"/>
      <c r="M3" s="1" t="s">
        <v>10</v>
      </c>
    </row>
    <row r="4" spans="1:22" x14ac:dyDescent="0.25">
      <c r="B4" t="s">
        <v>4</v>
      </c>
      <c r="M4" s="5" t="s">
        <v>11</v>
      </c>
    </row>
    <row r="5" spans="1:22" x14ac:dyDescent="0.25">
      <c r="A5" s="2"/>
      <c r="B5" s="9" t="s">
        <v>7</v>
      </c>
      <c r="C5" s="9" t="s">
        <v>8</v>
      </c>
      <c r="D5" s="9" t="s">
        <v>0</v>
      </c>
      <c r="E5" s="10" t="s">
        <v>13</v>
      </c>
      <c r="F5" s="10" t="s">
        <v>16</v>
      </c>
      <c r="H5" s="10" t="s">
        <v>18</v>
      </c>
      <c r="I5" s="10" t="s">
        <v>19</v>
      </c>
      <c r="J5" s="10" t="s">
        <v>20</v>
      </c>
      <c r="K5" s="10" t="s">
        <v>24</v>
      </c>
      <c r="L5" s="10"/>
      <c r="M5" s="13" t="s">
        <v>7</v>
      </c>
      <c r="N5" s="13" t="s">
        <v>8</v>
      </c>
      <c r="O5" s="13" t="s">
        <v>0</v>
      </c>
      <c r="P5" s="21" t="s">
        <v>13</v>
      </c>
      <c r="Q5" s="21" t="s">
        <v>13</v>
      </c>
      <c r="S5" s="10" t="s">
        <v>18</v>
      </c>
      <c r="T5" s="10" t="s">
        <v>19</v>
      </c>
      <c r="U5" s="10" t="s">
        <v>20</v>
      </c>
      <c r="V5" s="10" t="s">
        <v>24</v>
      </c>
    </row>
    <row r="6" spans="1:22" ht="13.8" x14ac:dyDescent="0.3">
      <c r="A6" s="2" t="s">
        <v>1</v>
      </c>
      <c r="B6" s="7" t="s">
        <v>5</v>
      </c>
      <c r="C6" s="7" t="s">
        <v>5</v>
      </c>
      <c r="D6" s="7" t="s">
        <v>6</v>
      </c>
      <c r="E6" s="7" t="s">
        <v>14</v>
      </c>
      <c r="F6" s="7" t="s">
        <v>8</v>
      </c>
      <c r="H6" s="7" t="s">
        <v>21</v>
      </c>
      <c r="I6" s="18" t="s">
        <v>22</v>
      </c>
      <c r="J6" s="15" t="s">
        <v>23</v>
      </c>
      <c r="K6" s="15" t="s">
        <v>25</v>
      </c>
      <c r="L6" s="15"/>
      <c r="M6" s="15" t="s">
        <v>5</v>
      </c>
      <c r="N6" s="15" t="s">
        <v>5</v>
      </c>
      <c r="O6" s="14" t="s">
        <v>12</v>
      </c>
      <c r="P6" s="21" t="s">
        <v>14</v>
      </c>
      <c r="Q6" s="21" t="s">
        <v>15</v>
      </c>
      <c r="S6" s="7" t="s">
        <v>21</v>
      </c>
      <c r="T6" s="18" t="s">
        <v>22</v>
      </c>
      <c r="U6" s="15" t="s">
        <v>23</v>
      </c>
      <c r="V6" s="15" t="s">
        <v>25</v>
      </c>
    </row>
    <row r="8" spans="1:22" x14ac:dyDescent="0.25">
      <c r="A8" s="3">
        <v>41388</v>
      </c>
      <c r="B8" s="16">
        <v>11</v>
      </c>
      <c r="C8" s="16">
        <v>29</v>
      </c>
      <c r="D8" s="8">
        <v>13</v>
      </c>
      <c r="E8" s="26">
        <f t="shared" ref="E8:E30" si="0">EXP((0.9436*(LN(D8))-1.6036))</f>
        <v>2.2629883389026233</v>
      </c>
      <c r="F8" s="20">
        <f t="shared" ref="F8:F18" si="1">EXP((0.8745*(LN(D8))+0.7634))</f>
        <v>20.215471217291196</v>
      </c>
      <c r="G8" s="5" t="s">
        <v>17</v>
      </c>
      <c r="H8" s="5"/>
      <c r="I8" s="5"/>
      <c r="J8" s="5"/>
      <c r="M8" s="54">
        <v>4</v>
      </c>
      <c r="N8" s="53">
        <v>16</v>
      </c>
      <c r="O8" s="31">
        <v>11</v>
      </c>
      <c r="P8" s="26">
        <f>EXP((0.9436*(LN(O8))-1.6036))</f>
        <v>1.9329628465242732</v>
      </c>
      <c r="Q8" s="20">
        <f t="shared" ref="Q8:Q18" si="2">EXP((0.8745*(LN(O8))+0.7634))</f>
        <v>17.467804017805438</v>
      </c>
      <c r="R8" s="5" t="s">
        <v>17</v>
      </c>
    </row>
    <row r="9" spans="1:22" x14ac:dyDescent="0.25">
      <c r="A9" s="3">
        <v>41424</v>
      </c>
      <c r="B9" s="16">
        <v>34</v>
      </c>
      <c r="C9" s="16">
        <v>30</v>
      </c>
      <c r="D9" s="8">
        <v>13</v>
      </c>
      <c r="E9" s="26">
        <f t="shared" si="0"/>
        <v>2.2629883389026233</v>
      </c>
      <c r="F9" s="20">
        <f t="shared" si="1"/>
        <v>20.215471217291196</v>
      </c>
      <c r="G9" s="5" t="s">
        <v>17</v>
      </c>
      <c r="H9" s="5"/>
      <c r="I9" s="5"/>
      <c r="J9" s="5"/>
      <c r="M9" s="54">
        <v>12</v>
      </c>
      <c r="N9" s="53">
        <v>15</v>
      </c>
      <c r="O9" s="31">
        <v>10</v>
      </c>
      <c r="P9" s="26">
        <f t="shared" ref="P9:P31" si="3">EXP((0.9436*(LN(O9))-1.6036))</f>
        <v>1.766710413159567</v>
      </c>
      <c r="Q9" s="20">
        <f t="shared" si="2"/>
        <v>16.070907724702874</v>
      </c>
      <c r="R9" s="5" t="s">
        <v>17</v>
      </c>
    </row>
    <row r="10" spans="1:22" x14ac:dyDescent="0.25">
      <c r="A10" s="3">
        <v>41553</v>
      </c>
      <c r="B10" s="16">
        <v>81</v>
      </c>
      <c r="C10" s="16">
        <v>130</v>
      </c>
      <c r="D10" s="8">
        <v>38</v>
      </c>
      <c r="E10" s="26">
        <f t="shared" si="0"/>
        <v>6.2265742398660224</v>
      </c>
      <c r="F10" s="20">
        <f t="shared" si="1"/>
        <v>51.648910254089955</v>
      </c>
      <c r="M10" s="16">
        <v>41</v>
      </c>
      <c r="N10" s="9">
        <v>27</v>
      </c>
      <c r="O10" s="8">
        <v>15</v>
      </c>
      <c r="P10" s="26">
        <f t="shared" si="3"/>
        <v>2.5901509859866212</v>
      </c>
      <c r="Q10" s="20">
        <f t="shared" si="2"/>
        <v>22.910375827851748</v>
      </c>
    </row>
    <row r="11" spans="1:22" x14ac:dyDescent="0.25">
      <c r="A11" s="12">
        <v>41585</v>
      </c>
      <c r="B11" s="16">
        <v>52</v>
      </c>
      <c r="C11" s="16">
        <v>110</v>
      </c>
      <c r="D11" s="8">
        <v>71</v>
      </c>
      <c r="E11" s="26">
        <f t="shared" si="0"/>
        <v>11.23085309942779</v>
      </c>
      <c r="F11" s="20">
        <f t="shared" si="1"/>
        <v>89.220742560853594</v>
      </c>
      <c r="M11" s="16">
        <v>100</v>
      </c>
      <c r="N11" s="9">
        <v>38</v>
      </c>
      <c r="O11" s="8">
        <v>17</v>
      </c>
      <c r="P11" s="26">
        <f t="shared" si="3"/>
        <v>2.9148551037581121</v>
      </c>
      <c r="Q11" s="20">
        <f t="shared" si="2"/>
        <v>25.560420206475719</v>
      </c>
    </row>
    <row r="12" spans="1:22" x14ac:dyDescent="0.25">
      <c r="A12" s="3">
        <v>41759</v>
      </c>
      <c r="B12" s="16">
        <v>12</v>
      </c>
      <c r="C12" s="16">
        <v>22</v>
      </c>
      <c r="D12" s="8">
        <v>11</v>
      </c>
      <c r="E12" s="26">
        <f t="shared" si="0"/>
        <v>1.9329628465242732</v>
      </c>
      <c r="F12" s="20">
        <f t="shared" si="1"/>
        <v>17.467804017805438</v>
      </c>
      <c r="M12" s="54">
        <v>4.7</v>
      </c>
      <c r="N12" s="53">
        <v>13</v>
      </c>
      <c r="O12" s="31">
        <v>9</v>
      </c>
      <c r="P12" s="26">
        <f t="shared" si="3"/>
        <v>1.5995160442923182</v>
      </c>
      <c r="Q12" s="20">
        <f t="shared" si="2"/>
        <v>14.656338336914105</v>
      </c>
      <c r="R12" s="5" t="s">
        <v>17</v>
      </c>
    </row>
    <row r="13" spans="1:22" x14ac:dyDescent="0.25">
      <c r="A13" s="12">
        <v>41914</v>
      </c>
      <c r="B13" s="16">
        <v>43</v>
      </c>
      <c r="C13" s="8">
        <v>43</v>
      </c>
      <c r="D13" s="8">
        <v>73</v>
      </c>
      <c r="E13" s="26">
        <f t="shared" si="0"/>
        <v>11.529137523537564</v>
      </c>
      <c r="F13" s="20">
        <f t="shared" si="1"/>
        <v>91.414744267242568</v>
      </c>
      <c r="M13" s="16">
        <v>24</v>
      </c>
      <c r="N13" s="9">
        <v>20</v>
      </c>
      <c r="O13" s="8">
        <v>17</v>
      </c>
      <c r="P13" s="26">
        <f t="shared" si="3"/>
        <v>2.9148551037581121</v>
      </c>
      <c r="Q13" s="20">
        <f t="shared" si="2"/>
        <v>25.560420206475719</v>
      </c>
    </row>
    <row r="14" spans="1:22" x14ac:dyDescent="0.25">
      <c r="A14" s="12">
        <v>41949</v>
      </c>
      <c r="B14" s="16">
        <v>19</v>
      </c>
      <c r="C14" s="8">
        <v>26</v>
      </c>
      <c r="D14" s="8">
        <v>44</v>
      </c>
      <c r="E14" s="26">
        <f t="shared" si="0"/>
        <v>7.1503502288717478</v>
      </c>
      <c r="F14" s="20">
        <f t="shared" si="1"/>
        <v>58.713743749910734</v>
      </c>
      <c r="M14" s="16">
        <v>11</v>
      </c>
      <c r="N14" s="9">
        <v>12</v>
      </c>
      <c r="O14" s="8">
        <v>15</v>
      </c>
      <c r="P14" s="26">
        <f t="shared" si="3"/>
        <v>2.5901509859866212</v>
      </c>
      <c r="Q14" s="20">
        <f t="shared" si="2"/>
        <v>22.910375827851748</v>
      </c>
    </row>
    <row r="15" spans="1:22" x14ac:dyDescent="0.25">
      <c r="A15" s="3">
        <v>42103</v>
      </c>
      <c r="B15" s="16">
        <v>11</v>
      </c>
      <c r="C15" s="8">
        <v>43</v>
      </c>
      <c r="D15" s="8">
        <v>29</v>
      </c>
      <c r="E15" s="26">
        <f t="shared" si="0"/>
        <v>4.8248533723321803</v>
      </c>
      <c r="F15" s="20">
        <f t="shared" si="1"/>
        <v>40.776266279788175</v>
      </c>
      <c r="M15" s="16">
        <v>5.5</v>
      </c>
      <c r="N15" s="9">
        <v>23</v>
      </c>
      <c r="O15" s="8">
        <v>16</v>
      </c>
      <c r="P15" s="26">
        <f t="shared" si="3"/>
        <v>2.7527893819322213</v>
      </c>
      <c r="Q15" s="20">
        <f t="shared" si="2"/>
        <v>24.240598163257445</v>
      </c>
    </row>
    <row r="16" spans="1:22" x14ac:dyDescent="0.25">
      <c r="A16" s="3">
        <v>42135</v>
      </c>
      <c r="B16" s="16">
        <v>19</v>
      </c>
      <c r="C16" s="17">
        <v>19</v>
      </c>
      <c r="D16" s="8">
        <v>18</v>
      </c>
      <c r="E16" s="26">
        <f t="shared" si="0"/>
        <v>3.0763837214264709</v>
      </c>
      <c r="F16" s="20">
        <f t="shared" si="1"/>
        <v>26.870528797473892</v>
      </c>
      <c r="M16" s="54">
        <v>9</v>
      </c>
      <c r="N16" s="9">
        <v>15</v>
      </c>
      <c r="O16" s="52">
        <v>12</v>
      </c>
      <c r="P16" s="26">
        <f t="shared" si="3"/>
        <v>2.0983638347431843</v>
      </c>
      <c r="Q16" s="20">
        <f t="shared" si="2"/>
        <v>18.848830419150143</v>
      </c>
      <c r="R16" s="5" t="s">
        <v>17</v>
      </c>
    </row>
    <row r="17" spans="1:22" x14ac:dyDescent="0.25">
      <c r="A17" s="3">
        <v>42660</v>
      </c>
      <c r="B17" s="16">
        <v>12</v>
      </c>
      <c r="C17" s="8">
        <v>7</v>
      </c>
      <c r="D17" s="8">
        <v>18.8</v>
      </c>
      <c r="E17" s="26">
        <f t="shared" si="0"/>
        <v>3.2052411917494719</v>
      </c>
      <c r="F17" s="20">
        <f t="shared" si="1"/>
        <v>27.912031506721217</v>
      </c>
      <c r="J17">
        <v>12.4</v>
      </c>
      <c r="M17" s="54">
        <v>10.5</v>
      </c>
      <c r="N17" s="9">
        <v>13.2</v>
      </c>
      <c r="O17" s="52">
        <v>12.9</v>
      </c>
      <c r="P17" s="26">
        <f t="shared" si="3"/>
        <v>2.2465589522547522</v>
      </c>
      <c r="Q17" s="20">
        <f t="shared" si="2"/>
        <v>20.079417466916599</v>
      </c>
      <c r="R17" t="s">
        <v>17</v>
      </c>
      <c r="U17">
        <v>13.2</v>
      </c>
    </row>
    <row r="18" spans="1:22" x14ac:dyDescent="0.25">
      <c r="A18" s="3">
        <v>42829</v>
      </c>
      <c r="B18" s="16">
        <v>8.9</v>
      </c>
      <c r="C18" s="19">
        <v>10.199999999999999</v>
      </c>
      <c r="D18" s="19">
        <v>29.7</v>
      </c>
      <c r="E18" s="26">
        <f t="shared" si="0"/>
        <v>4.9346727193807514</v>
      </c>
      <c r="F18" s="20">
        <f t="shared" si="1"/>
        <v>41.635704964454106</v>
      </c>
      <c r="M18" s="73">
        <v>5</v>
      </c>
      <c r="N18" s="9">
        <v>17</v>
      </c>
      <c r="O18" s="19">
        <v>13.9</v>
      </c>
      <c r="P18" s="26">
        <f t="shared" si="3"/>
        <v>2.4105388447717822</v>
      </c>
      <c r="Q18" s="20">
        <f t="shared" si="2"/>
        <v>21.434178854802109</v>
      </c>
    </row>
    <row r="19" spans="1:22" x14ac:dyDescent="0.25">
      <c r="A19" s="3">
        <v>42835</v>
      </c>
      <c r="B19" s="16">
        <v>9.3000000000000007</v>
      </c>
      <c r="C19" s="19">
        <v>11.7</v>
      </c>
      <c r="D19" s="19">
        <v>19.8</v>
      </c>
      <c r="E19" s="26">
        <f t="shared" si="0"/>
        <v>3.3658801073882429</v>
      </c>
      <c r="F19" s="20">
        <f t="shared" ref="F19:F27" si="4">EXP((0.8745*(LN(D19))+0.7634))</f>
        <v>29.206136885945508</v>
      </c>
      <c r="M19" s="55">
        <v>5.6</v>
      </c>
      <c r="N19" s="53">
        <v>13.5</v>
      </c>
      <c r="O19" s="32">
        <v>10.5</v>
      </c>
      <c r="P19" s="26">
        <f t="shared" si="3"/>
        <v>1.8499482998254855</v>
      </c>
      <c r="Q19" s="20">
        <f t="shared" ref="Q19:Q25" si="5">EXP((0.8745*(LN(O19))+0.7634))</f>
        <v>16.771443733658479</v>
      </c>
    </row>
    <row r="20" spans="1:22" x14ac:dyDescent="0.25">
      <c r="A20" s="3">
        <v>42872</v>
      </c>
      <c r="B20" s="16">
        <v>9.8000000000000007</v>
      </c>
      <c r="C20" s="19">
        <v>12.5</v>
      </c>
      <c r="D20" s="19">
        <v>16.7</v>
      </c>
      <c r="E20" s="26">
        <f t="shared" si="0"/>
        <v>2.86629331640802</v>
      </c>
      <c r="F20" s="20">
        <f t="shared" si="4"/>
        <v>25.165523057616362</v>
      </c>
      <c r="M20" s="55">
        <v>6.5</v>
      </c>
      <c r="N20" s="53">
        <v>14</v>
      </c>
      <c r="O20" s="32">
        <v>11</v>
      </c>
      <c r="P20" s="26">
        <f t="shared" si="3"/>
        <v>1.9329628465242732</v>
      </c>
      <c r="Q20" s="20">
        <f t="shared" si="5"/>
        <v>17.467804017805438</v>
      </c>
    </row>
    <row r="21" spans="1:22" x14ac:dyDescent="0.25">
      <c r="A21" s="3">
        <v>42898</v>
      </c>
      <c r="B21" s="16">
        <v>14.6</v>
      </c>
      <c r="C21" s="19">
        <v>8.8000000000000007</v>
      </c>
      <c r="D21" s="19">
        <v>22.1</v>
      </c>
      <c r="E21" s="26">
        <f t="shared" si="0"/>
        <v>3.733652702934307</v>
      </c>
      <c r="F21" s="20">
        <f t="shared" si="4"/>
        <v>32.152255979394688</v>
      </c>
      <c r="M21" s="55">
        <v>6.4</v>
      </c>
      <c r="N21" s="53">
        <v>13.7</v>
      </c>
      <c r="O21" s="32">
        <v>11.5</v>
      </c>
      <c r="P21" s="26">
        <f t="shared" si="3"/>
        <v>2.0157647714527602</v>
      </c>
      <c r="Q21" s="20">
        <f t="shared" si="5"/>
        <v>18.160201745231767</v>
      </c>
    </row>
    <row r="22" spans="1:22" x14ac:dyDescent="0.25">
      <c r="A22" s="3">
        <v>42974</v>
      </c>
      <c r="B22" s="16">
        <v>15.5</v>
      </c>
      <c r="C22" s="8">
        <v>14</v>
      </c>
      <c r="D22" s="8">
        <v>39.6</v>
      </c>
      <c r="E22" s="26">
        <f t="shared" si="0"/>
        <v>6.4736698375686945</v>
      </c>
      <c r="F22" s="20">
        <f t="shared" si="4"/>
        <v>53.545730469401789</v>
      </c>
      <c r="G22" s="5" t="s">
        <v>28</v>
      </c>
      <c r="H22">
        <v>0.87</v>
      </c>
      <c r="I22">
        <v>178</v>
      </c>
      <c r="J22">
        <v>6</v>
      </c>
      <c r="K22">
        <v>6.76</v>
      </c>
      <c r="M22" s="16">
        <v>18.399999999999999</v>
      </c>
      <c r="N22" s="9">
        <v>17.600000000000001</v>
      </c>
      <c r="O22" s="8">
        <v>14.6</v>
      </c>
      <c r="P22" s="26">
        <f t="shared" si="3"/>
        <v>2.5249264017855255</v>
      </c>
      <c r="Q22" s="20">
        <f t="shared" si="5"/>
        <v>22.375202778825276</v>
      </c>
      <c r="S22">
        <v>0.7</v>
      </c>
      <c r="T22">
        <v>98</v>
      </c>
      <c r="U22">
        <v>2.2000000000000002</v>
      </c>
      <c r="V22">
        <v>6.09</v>
      </c>
    </row>
    <row r="23" spans="1:22" x14ac:dyDescent="0.25">
      <c r="A23" s="3">
        <v>43004</v>
      </c>
      <c r="B23" s="16">
        <v>17.100000000000001</v>
      </c>
      <c r="C23" s="8">
        <v>14</v>
      </c>
      <c r="D23" s="8">
        <v>48.8</v>
      </c>
      <c r="E23" s="26">
        <f t="shared" si="0"/>
        <v>7.8842123499115804</v>
      </c>
      <c r="F23" s="20">
        <f t="shared" si="4"/>
        <v>64.278175613315753</v>
      </c>
      <c r="G23" s="5" t="s">
        <v>28</v>
      </c>
      <c r="H23">
        <v>0.65</v>
      </c>
      <c r="I23">
        <v>192</v>
      </c>
      <c r="J23">
        <v>3.2</v>
      </c>
      <c r="K23">
        <v>6.76</v>
      </c>
      <c r="M23" s="16">
        <v>18</v>
      </c>
      <c r="N23" s="9">
        <v>16.899999999999999</v>
      </c>
      <c r="O23" s="8">
        <v>15.4</v>
      </c>
      <c r="P23" s="26">
        <f t="shared" si="3"/>
        <v>2.6552775342058603</v>
      </c>
      <c r="Q23" s="20">
        <f t="shared" si="5"/>
        <v>23.443760599844651</v>
      </c>
      <c r="S23">
        <v>0.5</v>
      </c>
      <c r="T23">
        <v>92</v>
      </c>
      <c r="U23">
        <v>2.4</v>
      </c>
      <c r="V23">
        <v>6.07</v>
      </c>
    </row>
    <row r="24" spans="1:22" x14ac:dyDescent="0.25">
      <c r="A24" s="3">
        <v>43015</v>
      </c>
      <c r="B24" s="16">
        <v>13.6</v>
      </c>
      <c r="C24" s="8">
        <v>9.9</v>
      </c>
      <c r="D24" s="8">
        <v>18.3</v>
      </c>
      <c r="E24" s="26">
        <f t="shared" si="0"/>
        <v>3.1247423758811226</v>
      </c>
      <c r="F24" s="20">
        <f t="shared" si="4"/>
        <v>27.26175970528196</v>
      </c>
      <c r="G24" s="5" t="s">
        <v>28</v>
      </c>
      <c r="H24">
        <v>7</v>
      </c>
      <c r="I24">
        <v>78</v>
      </c>
      <c r="J24">
        <v>4.2</v>
      </c>
      <c r="K24">
        <v>6.51</v>
      </c>
      <c r="M24" s="54">
        <v>13.9</v>
      </c>
      <c r="N24" s="53">
        <v>15.3</v>
      </c>
      <c r="O24" s="31">
        <v>10.1</v>
      </c>
      <c r="P24" s="26">
        <f t="shared" si="3"/>
        <v>1.7833764079561956</v>
      </c>
      <c r="Q24" s="20">
        <f t="shared" si="5"/>
        <v>16.211359952958354</v>
      </c>
      <c r="R24" s="5" t="s">
        <v>29</v>
      </c>
      <c r="S24">
        <v>5.79</v>
      </c>
      <c r="T24">
        <v>46</v>
      </c>
      <c r="U24">
        <v>2.4</v>
      </c>
      <c r="V24">
        <v>6.1</v>
      </c>
    </row>
    <row r="25" spans="1:22" x14ac:dyDescent="0.25">
      <c r="A25" s="3">
        <v>43268</v>
      </c>
      <c r="B25" s="16">
        <v>10</v>
      </c>
      <c r="C25" s="8">
        <v>12.2</v>
      </c>
      <c r="D25" s="8">
        <v>23.3</v>
      </c>
      <c r="E25" s="26">
        <f t="shared" si="0"/>
        <v>3.9246634056524936</v>
      </c>
      <c r="F25" s="20">
        <f t="shared" si="4"/>
        <v>33.67388003942753</v>
      </c>
      <c r="H25">
        <v>16.98</v>
      </c>
      <c r="I25">
        <v>168</v>
      </c>
      <c r="J25">
        <v>3.2</v>
      </c>
      <c r="K25">
        <v>6.45</v>
      </c>
      <c r="M25" s="54">
        <v>7.1</v>
      </c>
      <c r="N25" s="53">
        <v>14.9</v>
      </c>
      <c r="O25" s="31">
        <v>11.1</v>
      </c>
      <c r="P25" s="26">
        <f t="shared" si="3"/>
        <v>1.9495399159700626</v>
      </c>
      <c r="Q25" s="20">
        <f t="shared" si="5"/>
        <v>17.60659411015601</v>
      </c>
      <c r="S25">
        <v>14.48</v>
      </c>
      <c r="T25">
        <v>107</v>
      </c>
      <c r="U25">
        <v>4.4000000000000004</v>
      </c>
      <c r="V25">
        <v>5.76</v>
      </c>
    </row>
    <row r="26" spans="1:22" x14ac:dyDescent="0.25">
      <c r="A26" s="3">
        <v>43294</v>
      </c>
      <c r="B26" s="16">
        <v>14.7</v>
      </c>
      <c r="C26" s="8">
        <v>15.1</v>
      </c>
      <c r="D26" s="8">
        <v>31.8</v>
      </c>
      <c r="E26" s="26">
        <f t="shared" si="0"/>
        <v>5.2632693918154176</v>
      </c>
      <c r="F26" s="20">
        <f t="shared" si="4"/>
        <v>44.199048885210303</v>
      </c>
      <c r="H26">
        <v>1.1299999999999999</v>
      </c>
      <c r="I26">
        <v>156</v>
      </c>
      <c r="J26">
        <v>2.2000000000000002</v>
      </c>
      <c r="K26">
        <v>6.46</v>
      </c>
      <c r="M26" s="16">
        <v>11</v>
      </c>
      <c r="N26" s="29">
        <v>24.1</v>
      </c>
      <c r="O26" s="8">
        <v>15.6</v>
      </c>
      <c r="P26" s="26">
        <f t="shared" si="3"/>
        <v>2.6878048906195771</v>
      </c>
      <c r="Q26" s="20">
        <f>EXP((0.8745*(LN(O26))+0.7634))</f>
        <v>23.709798808204987</v>
      </c>
      <c r="S26">
        <v>2.0099999999999998</v>
      </c>
      <c r="T26">
        <v>149</v>
      </c>
      <c r="U26">
        <v>3</v>
      </c>
      <c r="V26">
        <v>5.54</v>
      </c>
    </row>
    <row r="27" spans="1:22" x14ac:dyDescent="0.25">
      <c r="A27" s="3">
        <v>43348</v>
      </c>
      <c r="B27" s="23">
        <v>14.7</v>
      </c>
      <c r="C27" s="23">
        <v>29.6</v>
      </c>
      <c r="D27" s="8">
        <v>158</v>
      </c>
      <c r="E27" s="26">
        <f t="shared" si="0"/>
        <v>23.890112565800951</v>
      </c>
      <c r="F27" s="26">
        <f t="shared" si="4"/>
        <v>179.58333398562223</v>
      </c>
      <c r="G27" s="5"/>
      <c r="M27" s="73">
        <v>32.799999999999997</v>
      </c>
      <c r="N27" s="29">
        <v>33.200000000000003</v>
      </c>
      <c r="O27" s="19">
        <v>13.1</v>
      </c>
      <c r="P27" s="26">
        <f t="shared" si="3"/>
        <v>2.2794105991980067</v>
      </c>
      <c r="Q27" s="26">
        <f t="shared" ref="Q27:Q31" si="6">EXP((0.8745*(LN(O27))+0.7634))</f>
        <v>20.351393685471461</v>
      </c>
    </row>
    <row r="28" spans="1:22" x14ac:dyDescent="0.25">
      <c r="A28" s="3">
        <v>43364</v>
      </c>
      <c r="B28" s="16">
        <v>22</v>
      </c>
      <c r="C28" s="23">
        <v>23.3</v>
      </c>
      <c r="D28" s="8">
        <v>43.9</v>
      </c>
      <c r="E28" s="26">
        <f t="shared" si="0"/>
        <v>7.1350149942164744</v>
      </c>
      <c r="F28" s="26">
        <f t="shared" ref="F28:F31" si="7">EXP((0.8745*(LN(D28))+0.7634))</f>
        <v>58.597033527906994</v>
      </c>
      <c r="G28" s="5"/>
      <c r="M28" s="29">
        <v>26.4</v>
      </c>
      <c r="N28" s="9">
        <v>20.3</v>
      </c>
      <c r="O28" s="23">
        <v>13.1</v>
      </c>
      <c r="P28" s="26">
        <f t="shared" si="3"/>
        <v>2.2794105991980067</v>
      </c>
      <c r="Q28" s="26">
        <f t="shared" si="6"/>
        <v>20.351393685471461</v>
      </c>
    </row>
    <row r="29" spans="1:22" x14ac:dyDescent="0.25">
      <c r="A29" s="3">
        <v>43377</v>
      </c>
      <c r="B29" s="16">
        <v>19.2</v>
      </c>
      <c r="C29" s="23">
        <v>20.6</v>
      </c>
      <c r="D29" s="8">
        <v>32.5</v>
      </c>
      <c r="E29" s="26">
        <f t="shared" si="0"/>
        <v>5.3725257814140903</v>
      </c>
      <c r="F29" s="26">
        <f t="shared" si="7"/>
        <v>45.048714925169762</v>
      </c>
      <c r="M29" s="54">
        <v>22.3</v>
      </c>
      <c r="N29" s="33">
        <v>29.3</v>
      </c>
      <c r="O29" s="31">
        <v>11.1</v>
      </c>
      <c r="P29" s="26">
        <f t="shared" si="3"/>
        <v>1.9495399159700626</v>
      </c>
      <c r="Q29" s="26">
        <f t="shared" si="6"/>
        <v>17.60659411015601</v>
      </c>
    </row>
    <row r="30" spans="1:22" x14ac:dyDescent="0.25">
      <c r="A30" s="3">
        <v>43382</v>
      </c>
      <c r="B30" s="16">
        <v>17.399999999999999</v>
      </c>
      <c r="C30" s="23">
        <v>24.7</v>
      </c>
      <c r="D30" s="8">
        <v>26.9</v>
      </c>
      <c r="E30" s="26">
        <f t="shared" si="0"/>
        <v>4.4944817389366181</v>
      </c>
      <c r="F30" s="26">
        <f t="shared" si="7"/>
        <v>38.182009059293314</v>
      </c>
      <c r="M30" s="54">
        <v>16.8</v>
      </c>
      <c r="N30" s="33">
        <v>39.1</v>
      </c>
      <c r="O30" s="31">
        <v>11</v>
      </c>
      <c r="P30" s="26">
        <f t="shared" si="3"/>
        <v>1.9329628465242732</v>
      </c>
      <c r="Q30" s="26">
        <f t="shared" si="6"/>
        <v>17.467804017805438</v>
      </c>
    </row>
    <row r="31" spans="1:22" x14ac:dyDescent="0.25">
      <c r="A31" s="22">
        <v>43409</v>
      </c>
      <c r="B31" s="28">
        <v>10.199999999999999</v>
      </c>
      <c r="C31" s="24">
        <v>20.5</v>
      </c>
      <c r="D31" s="25">
        <v>24.9</v>
      </c>
      <c r="E31" s="27">
        <f>EXP((0.9436*(LN(D31))-1.6036))</f>
        <v>4.1784871674098145</v>
      </c>
      <c r="F31" s="27">
        <f t="shared" si="7"/>
        <v>35.687550202314803</v>
      </c>
      <c r="M31" s="56">
        <v>6.6</v>
      </c>
      <c r="N31" s="30">
        <v>18.600000000000001</v>
      </c>
      <c r="O31" s="51">
        <v>12.3</v>
      </c>
      <c r="P31" s="26">
        <f t="shared" si="3"/>
        <v>2.1478296431484192</v>
      </c>
      <c r="Q31" s="27">
        <f t="shared" si="6"/>
        <v>19.260272503576768</v>
      </c>
    </row>
    <row r="32" spans="1:22" ht="13.8" thickBot="1" x14ac:dyDescent="0.3">
      <c r="E32" s="26"/>
    </row>
    <row r="33" spans="1:15" x14ac:dyDescent="0.25">
      <c r="A33" s="36" t="s">
        <v>32</v>
      </c>
      <c r="B33" s="37"/>
      <c r="C33" s="37"/>
      <c r="D33" s="38">
        <v>50</v>
      </c>
      <c r="E33" s="39">
        <f t="shared" ref="E33:E35" si="8">EXP((0.9436*(LN(D33))-1.6036))</f>
        <v>8.0670261529914864</v>
      </c>
      <c r="F33" s="40">
        <f>EXP((0.8745*(LN(D33))+0.7634))</f>
        <v>65.65830639919217</v>
      </c>
      <c r="M33" s="8"/>
      <c r="N33" s="8"/>
      <c r="O33" s="8"/>
    </row>
    <row r="34" spans="1:15" x14ac:dyDescent="0.25">
      <c r="A34" s="41" t="s">
        <v>33</v>
      </c>
      <c r="B34" s="42"/>
      <c r="C34" s="42"/>
      <c r="D34" s="42">
        <v>100</v>
      </c>
      <c r="E34" s="35">
        <f t="shared" si="8"/>
        <v>15.515485465708251</v>
      </c>
      <c r="F34" s="44">
        <f>EXP((0.8745*(LN(D34))+0.7634))</f>
        <v>120.37613845535216</v>
      </c>
      <c r="M34" s="8"/>
      <c r="N34" s="8"/>
      <c r="O34" s="8"/>
    </row>
    <row r="35" spans="1:15" ht="13.8" thickBot="1" x14ac:dyDescent="0.3">
      <c r="A35" s="45" t="s">
        <v>34</v>
      </c>
      <c r="B35" s="46"/>
      <c r="C35" s="46"/>
      <c r="D35" s="46">
        <v>200</v>
      </c>
      <c r="E35" s="50">
        <f t="shared" si="8"/>
        <v>29.841267980435887</v>
      </c>
      <c r="F35" s="47">
        <f>EXP((0.8745*(LN(D35))+0.7634))</f>
        <v>220.69431126235057</v>
      </c>
      <c r="M35" s="8"/>
      <c r="N35" s="8"/>
      <c r="O35" s="8"/>
    </row>
    <row r="36" spans="1:15" x14ac:dyDescent="0.25">
      <c r="A36" s="49"/>
      <c r="B36" s="42"/>
      <c r="C36" s="42"/>
      <c r="D36" s="42"/>
      <c r="E36" s="43"/>
      <c r="F36" s="43"/>
      <c r="M36" s="8"/>
      <c r="N36" s="8"/>
      <c r="O36" s="8"/>
    </row>
    <row r="37" spans="1:15" x14ac:dyDescent="0.25">
      <c r="A37" s="49" t="s">
        <v>36</v>
      </c>
      <c r="B37" s="48" t="s">
        <v>35</v>
      </c>
      <c r="C37" s="42"/>
      <c r="D37" s="42"/>
      <c r="E37" s="43"/>
      <c r="F37" s="43"/>
      <c r="M37" s="8"/>
      <c r="N37" s="8"/>
      <c r="O37" s="8"/>
    </row>
    <row r="38" spans="1:15" x14ac:dyDescent="0.25">
      <c r="A38" s="3"/>
    </row>
    <row r="39" spans="1:15" x14ac:dyDescent="0.25">
      <c r="A39" s="58" t="s">
        <v>48</v>
      </c>
    </row>
    <row r="40" spans="1:15" x14ac:dyDescent="0.25">
      <c r="A40" s="12" t="s">
        <v>30</v>
      </c>
    </row>
    <row r="41" spans="1:15" x14ac:dyDescent="0.25">
      <c r="A41" s="3" t="s">
        <v>31</v>
      </c>
    </row>
    <row r="42" spans="1:15" x14ac:dyDescent="0.25">
      <c r="A42" s="3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  <row r="48" spans="1:15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F577-F50F-4A3F-98E4-492CD6A86F80}">
  <dimension ref="A1:M36"/>
  <sheetViews>
    <sheetView topLeftCell="D20" workbookViewId="0">
      <selection activeCell="L29" sqref="L29"/>
    </sheetView>
  </sheetViews>
  <sheetFormatPr defaultRowHeight="13.2" x14ac:dyDescent="0.25"/>
  <cols>
    <col min="1" max="1" width="10.6640625" customWidth="1"/>
    <col min="3" max="3" width="10.88671875" bestFit="1" customWidth="1"/>
    <col min="5" max="5" width="9.109375" style="8" customWidth="1"/>
    <col min="6" max="6" width="12" style="8" bestFit="1" customWidth="1"/>
    <col min="7" max="7" width="12" customWidth="1"/>
    <col min="8" max="8" width="10.77734375" style="8" customWidth="1"/>
    <col min="10" max="10" width="10.5546875" bestFit="1" customWidth="1"/>
    <col min="12" max="12" width="15.88671875" style="8" bestFit="1" customWidth="1"/>
    <col min="13" max="13" width="12" style="8" bestFit="1" customWidth="1"/>
  </cols>
  <sheetData>
    <row r="1" spans="1:13" x14ac:dyDescent="0.25">
      <c r="A1" s="1" t="s">
        <v>2</v>
      </c>
      <c r="B1" s="1" t="s">
        <v>3</v>
      </c>
      <c r="C1" s="4"/>
      <c r="I1" s="1" t="s">
        <v>10</v>
      </c>
      <c r="K1" s="20"/>
    </row>
    <row r="2" spans="1:13" x14ac:dyDescent="0.25">
      <c r="B2" t="s">
        <v>50</v>
      </c>
      <c r="I2" s="5" t="s">
        <v>11</v>
      </c>
      <c r="K2" s="20"/>
    </row>
    <row r="3" spans="1:13" x14ac:dyDescent="0.25">
      <c r="A3" s="2"/>
      <c r="B3" s="9" t="s">
        <v>8</v>
      </c>
      <c r="C3" s="9" t="s">
        <v>0</v>
      </c>
      <c r="D3" s="10" t="s">
        <v>16</v>
      </c>
      <c r="F3" s="7" t="s">
        <v>40</v>
      </c>
      <c r="G3" s="7"/>
      <c r="H3" s="10"/>
      <c r="I3" s="13" t="s">
        <v>8</v>
      </c>
      <c r="J3" s="13" t="s">
        <v>0</v>
      </c>
      <c r="K3" s="21" t="s">
        <v>13</v>
      </c>
      <c r="M3" s="7" t="s">
        <v>40</v>
      </c>
    </row>
    <row r="4" spans="1:13" x14ac:dyDescent="0.25">
      <c r="A4" s="7" t="s">
        <v>1</v>
      </c>
      <c r="B4" s="7" t="s">
        <v>5</v>
      </c>
      <c r="C4" s="7" t="s">
        <v>6</v>
      </c>
      <c r="D4" s="7" t="s">
        <v>8</v>
      </c>
      <c r="E4" s="57" t="s">
        <v>38</v>
      </c>
      <c r="F4" s="57" t="s">
        <v>39</v>
      </c>
      <c r="G4" s="66"/>
      <c r="H4" s="7" t="s">
        <v>1</v>
      </c>
      <c r="I4" s="15" t="s">
        <v>5</v>
      </c>
      <c r="J4" s="14" t="s">
        <v>12</v>
      </c>
      <c r="K4" s="21" t="s">
        <v>15</v>
      </c>
      <c r="L4" s="57" t="s">
        <v>38</v>
      </c>
      <c r="M4" s="57" t="s">
        <v>39</v>
      </c>
    </row>
    <row r="5" spans="1:13" x14ac:dyDescent="0.25">
      <c r="A5" s="8"/>
      <c r="K5" s="20"/>
    </row>
    <row r="6" spans="1:13" x14ac:dyDescent="0.25">
      <c r="A6" s="88">
        <v>41388</v>
      </c>
      <c r="B6" s="23">
        <v>29</v>
      </c>
      <c r="C6" s="8">
        <v>13</v>
      </c>
      <c r="D6" s="21">
        <f t="shared" ref="D6:D29" si="0">EXP((0.8745*(LN(C6))+0.7634))</f>
        <v>20.215471217291196</v>
      </c>
      <c r="E6" s="21"/>
      <c r="F6" s="83" t="s">
        <v>42</v>
      </c>
      <c r="G6" s="61"/>
      <c r="H6" s="88">
        <v>41388</v>
      </c>
      <c r="I6" s="9">
        <v>16</v>
      </c>
      <c r="J6" s="23">
        <v>11</v>
      </c>
      <c r="K6" s="21">
        <f t="shared" ref="K6:K23" si="1">EXP((0.8745*(LN(J6))+0.7634))</f>
        <v>17.467804017805438</v>
      </c>
      <c r="L6" s="87" t="s">
        <v>37</v>
      </c>
      <c r="M6" s="9" t="s">
        <v>41</v>
      </c>
    </row>
    <row r="7" spans="1:13" x14ac:dyDescent="0.25">
      <c r="A7" s="88">
        <v>41424</v>
      </c>
      <c r="B7" s="23">
        <v>30</v>
      </c>
      <c r="C7" s="8">
        <v>13</v>
      </c>
      <c r="D7" s="21">
        <f t="shared" si="0"/>
        <v>20.215471217291196</v>
      </c>
      <c r="E7" s="21"/>
      <c r="F7" s="83" t="s">
        <v>42</v>
      </c>
      <c r="G7" s="61"/>
      <c r="H7" s="88">
        <v>41424</v>
      </c>
      <c r="I7" s="9">
        <v>15</v>
      </c>
      <c r="J7" s="23">
        <v>10</v>
      </c>
      <c r="K7" s="21">
        <f t="shared" si="1"/>
        <v>16.070907724702874</v>
      </c>
      <c r="L7" s="87" t="s">
        <v>37</v>
      </c>
      <c r="M7" s="9" t="s">
        <v>41</v>
      </c>
    </row>
    <row r="8" spans="1:13" x14ac:dyDescent="0.25">
      <c r="A8" s="88">
        <v>41553</v>
      </c>
      <c r="B8" s="23">
        <v>130</v>
      </c>
      <c r="C8" s="8">
        <v>38</v>
      </c>
      <c r="D8" s="21">
        <f t="shared" si="0"/>
        <v>51.648910254089955</v>
      </c>
      <c r="E8" s="21"/>
      <c r="F8" s="83" t="s">
        <v>42</v>
      </c>
      <c r="G8" s="61"/>
      <c r="H8" s="88">
        <v>41553</v>
      </c>
      <c r="I8" s="9">
        <v>27</v>
      </c>
      <c r="J8" s="23">
        <v>15</v>
      </c>
      <c r="K8" s="21">
        <f t="shared" si="1"/>
        <v>22.910375827851748</v>
      </c>
      <c r="M8" s="83" t="s">
        <v>42</v>
      </c>
    </row>
    <row r="9" spans="1:13" x14ac:dyDescent="0.25">
      <c r="A9" s="89">
        <v>41585</v>
      </c>
      <c r="B9" s="23">
        <v>110</v>
      </c>
      <c r="C9" s="8">
        <v>71</v>
      </c>
      <c r="D9" s="21">
        <f t="shared" si="0"/>
        <v>89.220742560853594</v>
      </c>
      <c r="E9" s="21"/>
      <c r="F9" s="83" t="s">
        <v>42</v>
      </c>
      <c r="G9" s="61"/>
      <c r="H9" s="89">
        <v>41585</v>
      </c>
      <c r="I9" s="9">
        <v>38</v>
      </c>
      <c r="J9" s="23">
        <v>17</v>
      </c>
      <c r="K9" s="21">
        <f t="shared" si="1"/>
        <v>25.560420206475719</v>
      </c>
      <c r="M9" s="83" t="s">
        <v>42</v>
      </c>
    </row>
    <row r="10" spans="1:13" x14ac:dyDescent="0.25">
      <c r="A10" s="88">
        <v>41759</v>
      </c>
      <c r="B10" s="23">
        <v>22</v>
      </c>
      <c r="C10" s="8">
        <v>11</v>
      </c>
      <c r="D10" s="21">
        <f t="shared" si="0"/>
        <v>17.467804017805438</v>
      </c>
      <c r="E10" s="21"/>
      <c r="F10" s="83" t="s">
        <v>42</v>
      </c>
      <c r="G10" s="61"/>
      <c r="H10" s="88">
        <v>41759</v>
      </c>
      <c r="I10" s="9">
        <v>13</v>
      </c>
      <c r="J10" s="23">
        <v>9</v>
      </c>
      <c r="K10" s="21">
        <f t="shared" si="1"/>
        <v>14.656338336914105</v>
      </c>
      <c r="L10" s="87" t="s">
        <v>37</v>
      </c>
      <c r="M10" s="9" t="s">
        <v>41</v>
      </c>
    </row>
    <row r="11" spans="1:13" x14ac:dyDescent="0.25">
      <c r="A11" s="89">
        <v>41914</v>
      </c>
      <c r="B11" s="23">
        <v>43</v>
      </c>
      <c r="C11" s="8">
        <v>73</v>
      </c>
      <c r="D11" s="21">
        <f t="shared" si="0"/>
        <v>91.414744267242568</v>
      </c>
      <c r="E11" s="21"/>
      <c r="F11" s="87" t="s">
        <v>43</v>
      </c>
      <c r="G11" s="1"/>
      <c r="H11" s="89">
        <v>41914</v>
      </c>
      <c r="I11" s="9">
        <v>20</v>
      </c>
      <c r="J11" s="23">
        <v>17</v>
      </c>
      <c r="K11" s="21">
        <f t="shared" si="1"/>
        <v>25.560420206475719</v>
      </c>
      <c r="M11" s="87" t="s">
        <v>43</v>
      </c>
    </row>
    <row r="12" spans="1:13" x14ac:dyDescent="0.25">
      <c r="A12" s="89">
        <v>41949</v>
      </c>
      <c r="B12" s="23">
        <v>26</v>
      </c>
      <c r="C12" s="8">
        <v>44</v>
      </c>
      <c r="D12" s="21">
        <f t="shared" si="0"/>
        <v>58.713743749910734</v>
      </c>
      <c r="E12" s="21"/>
      <c r="F12" s="87" t="s">
        <v>43</v>
      </c>
      <c r="G12" s="1"/>
      <c r="H12" s="89">
        <v>41949</v>
      </c>
      <c r="I12" s="9">
        <v>12</v>
      </c>
      <c r="J12" s="23">
        <v>15</v>
      </c>
      <c r="K12" s="21">
        <f t="shared" si="1"/>
        <v>22.910375827851748</v>
      </c>
      <c r="M12" s="87" t="s">
        <v>43</v>
      </c>
    </row>
    <row r="13" spans="1:13" x14ac:dyDescent="0.25">
      <c r="A13" s="88">
        <v>42103</v>
      </c>
      <c r="B13" s="23">
        <v>43</v>
      </c>
      <c r="C13" s="8">
        <v>29</v>
      </c>
      <c r="D13" s="21">
        <f t="shared" si="0"/>
        <v>40.776266279788175</v>
      </c>
      <c r="E13" s="21"/>
      <c r="F13" s="87" t="s">
        <v>43</v>
      </c>
      <c r="G13" s="1"/>
      <c r="H13" s="88">
        <v>42103</v>
      </c>
      <c r="I13" s="9">
        <v>23</v>
      </c>
      <c r="J13" s="23">
        <v>16</v>
      </c>
      <c r="K13" s="21">
        <f t="shared" si="1"/>
        <v>24.240598163257445</v>
      </c>
      <c r="M13" s="87" t="s">
        <v>43</v>
      </c>
    </row>
    <row r="14" spans="1:13" x14ac:dyDescent="0.25">
      <c r="A14" s="88">
        <v>42135</v>
      </c>
      <c r="B14" s="23">
        <v>19</v>
      </c>
      <c r="C14" s="8">
        <v>18</v>
      </c>
      <c r="D14" s="21">
        <f t="shared" si="0"/>
        <v>26.870528797473892</v>
      </c>
      <c r="E14" s="21"/>
      <c r="F14" s="87" t="s">
        <v>43</v>
      </c>
      <c r="G14" s="1"/>
      <c r="H14" s="88">
        <v>42135</v>
      </c>
      <c r="I14" s="9">
        <v>15</v>
      </c>
      <c r="J14" s="23">
        <v>12</v>
      </c>
      <c r="K14" s="21">
        <f t="shared" si="1"/>
        <v>18.848830419150143</v>
      </c>
      <c r="L14" s="13"/>
      <c r="M14" s="87" t="s">
        <v>43</v>
      </c>
    </row>
    <row r="15" spans="1:13" x14ac:dyDescent="0.25">
      <c r="A15" s="88">
        <v>42660</v>
      </c>
      <c r="B15" s="23">
        <v>7</v>
      </c>
      <c r="C15" s="8">
        <v>18.8</v>
      </c>
      <c r="D15" s="21">
        <f t="shared" si="0"/>
        <v>27.912031506721217</v>
      </c>
      <c r="E15" s="21"/>
      <c r="F15" s="87" t="s">
        <v>43</v>
      </c>
      <c r="G15" s="1"/>
      <c r="H15" s="88">
        <v>42660</v>
      </c>
      <c r="I15" s="9">
        <v>13.2</v>
      </c>
      <c r="J15" s="23">
        <v>12.9</v>
      </c>
      <c r="K15" s="21">
        <f t="shared" si="1"/>
        <v>20.079417466916599</v>
      </c>
      <c r="M15" s="87" t="s">
        <v>43</v>
      </c>
    </row>
    <row r="16" spans="1:13" x14ac:dyDescent="0.25">
      <c r="A16" s="88">
        <v>42829</v>
      </c>
      <c r="B16" s="19">
        <v>10.199999999999999</v>
      </c>
      <c r="C16" s="19">
        <v>29.7</v>
      </c>
      <c r="D16" s="21">
        <f t="shared" si="0"/>
        <v>41.635704964454106</v>
      </c>
      <c r="E16" s="21"/>
      <c r="F16" s="87" t="s">
        <v>43</v>
      </c>
      <c r="G16" s="1"/>
      <c r="H16" s="88">
        <v>42829</v>
      </c>
      <c r="I16" s="9">
        <v>17</v>
      </c>
      <c r="J16" s="19">
        <v>13.9</v>
      </c>
      <c r="K16" s="21">
        <f t="shared" si="1"/>
        <v>21.434178854802109</v>
      </c>
      <c r="M16" s="87" t="s">
        <v>43</v>
      </c>
    </row>
    <row r="17" spans="1:13" x14ac:dyDescent="0.25">
      <c r="A17" s="88">
        <v>42835</v>
      </c>
      <c r="B17" s="19">
        <v>11.7</v>
      </c>
      <c r="C17" s="19">
        <v>19.8</v>
      </c>
      <c r="D17" s="21">
        <f t="shared" si="0"/>
        <v>29.206136885945508</v>
      </c>
      <c r="E17" s="21"/>
      <c r="F17" s="87" t="s">
        <v>43</v>
      </c>
      <c r="G17" s="1"/>
      <c r="H17" s="88">
        <v>42835</v>
      </c>
      <c r="I17" s="9">
        <v>13.5</v>
      </c>
      <c r="J17" s="19">
        <v>10.5</v>
      </c>
      <c r="K17" s="21">
        <f t="shared" si="1"/>
        <v>16.771443733658479</v>
      </c>
      <c r="L17" s="87" t="s">
        <v>37</v>
      </c>
      <c r="M17" s="9" t="s">
        <v>41</v>
      </c>
    </row>
    <row r="18" spans="1:13" x14ac:dyDescent="0.25">
      <c r="A18" s="88">
        <v>42872</v>
      </c>
      <c r="B18" s="19">
        <v>12.5</v>
      </c>
      <c r="C18" s="19">
        <v>16.7</v>
      </c>
      <c r="D18" s="21">
        <f t="shared" si="0"/>
        <v>25.165523057616362</v>
      </c>
      <c r="E18" s="21"/>
      <c r="F18" s="87" t="s">
        <v>43</v>
      </c>
      <c r="G18" s="1"/>
      <c r="H18" s="88">
        <v>42872</v>
      </c>
      <c r="I18" s="64">
        <v>14</v>
      </c>
      <c r="J18" s="19">
        <v>11</v>
      </c>
      <c r="K18" s="21">
        <f t="shared" si="1"/>
        <v>17.467804017805438</v>
      </c>
      <c r="L18" s="87" t="s">
        <v>37</v>
      </c>
      <c r="M18" s="9" t="s">
        <v>41</v>
      </c>
    </row>
    <row r="19" spans="1:13" x14ac:dyDescent="0.25">
      <c r="A19" s="88">
        <v>42898</v>
      </c>
      <c r="B19" s="19">
        <v>8.8000000000000007</v>
      </c>
      <c r="C19" s="19">
        <v>22.1</v>
      </c>
      <c r="D19" s="21">
        <f t="shared" si="0"/>
        <v>32.152255979394688</v>
      </c>
      <c r="E19" s="21"/>
      <c r="F19" s="87" t="s">
        <v>43</v>
      </c>
      <c r="G19" s="1"/>
      <c r="H19" s="88">
        <v>42898</v>
      </c>
      <c r="I19" s="64">
        <v>13.7</v>
      </c>
      <c r="J19" s="19">
        <v>11.5</v>
      </c>
      <c r="K19" s="21">
        <f t="shared" si="1"/>
        <v>18.160201745231767</v>
      </c>
      <c r="L19" s="87" t="s">
        <v>37</v>
      </c>
      <c r="M19" s="9" t="s">
        <v>41</v>
      </c>
    </row>
    <row r="20" spans="1:13" x14ac:dyDescent="0.25">
      <c r="A20" s="88">
        <v>42974</v>
      </c>
      <c r="B20" s="8">
        <v>14</v>
      </c>
      <c r="C20" s="8">
        <v>39.6</v>
      </c>
      <c r="D20" s="21">
        <f t="shared" si="0"/>
        <v>53.545730469401789</v>
      </c>
      <c r="E20" s="87" t="s">
        <v>28</v>
      </c>
      <c r="F20" s="87" t="s">
        <v>43</v>
      </c>
      <c r="G20" s="1"/>
      <c r="H20" s="88">
        <v>42974</v>
      </c>
      <c r="I20" s="64">
        <v>17.600000000000001</v>
      </c>
      <c r="J20" s="23">
        <v>14.6</v>
      </c>
      <c r="K20" s="21">
        <f t="shared" si="1"/>
        <v>22.375202778825276</v>
      </c>
      <c r="M20" s="87" t="s">
        <v>43</v>
      </c>
    </row>
    <row r="21" spans="1:13" x14ac:dyDescent="0.25">
      <c r="A21" s="88">
        <v>43004</v>
      </c>
      <c r="B21" s="8">
        <v>14</v>
      </c>
      <c r="C21" s="8">
        <v>48.8</v>
      </c>
      <c r="D21" s="21">
        <f t="shared" si="0"/>
        <v>64.278175613315753</v>
      </c>
      <c r="E21" s="87" t="s">
        <v>28</v>
      </c>
      <c r="F21" s="87" t="s">
        <v>43</v>
      </c>
      <c r="G21" s="1"/>
      <c r="H21" s="88">
        <v>43004</v>
      </c>
      <c r="I21" s="64">
        <v>16.899999999999999</v>
      </c>
      <c r="J21" s="23">
        <v>15.4</v>
      </c>
      <c r="K21" s="21">
        <f t="shared" si="1"/>
        <v>23.443760599844651</v>
      </c>
      <c r="M21" s="87" t="s">
        <v>43</v>
      </c>
    </row>
    <row r="22" spans="1:13" x14ac:dyDescent="0.25">
      <c r="A22" s="88">
        <v>43015</v>
      </c>
      <c r="B22" s="8">
        <v>9.9</v>
      </c>
      <c r="C22" s="8">
        <v>18.3</v>
      </c>
      <c r="D22" s="21">
        <f t="shared" si="0"/>
        <v>27.26175970528196</v>
      </c>
      <c r="E22" s="87" t="s">
        <v>28</v>
      </c>
      <c r="F22" s="87" t="s">
        <v>43</v>
      </c>
      <c r="G22" s="1"/>
      <c r="H22" s="88">
        <v>43015</v>
      </c>
      <c r="I22" s="64">
        <v>15.3</v>
      </c>
      <c r="J22" s="23">
        <v>10.1</v>
      </c>
      <c r="K22" s="21">
        <f t="shared" si="1"/>
        <v>16.211359952958354</v>
      </c>
      <c r="L22" s="87" t="s">
        <v>46</v>
      </c>
      <c r="M22" s="9" t="s">
        <v>41</v>
      </c>
    </row>
    <row r="23" spans="1:13" x14ac:dyDescent="0.25">
      <c r="A23" s="88">
        <v>43268</v>
      </c>
      <c r="B23" s="8">
        <v>12.2</v>
      </c>
      <c r="C23" s="8">
        <v>23.3</v>
      </c>
      <c r="D23" s="21">
        <f t="shared" si="0"/>
        <v>33.67388003942753</v>
      </c>
      <c r="E23" s="21"/>
      <c r="F23" s="87" t="s">
        <v>43</v>
      </c>
      <c r="G23" s="1"/>
      <c r="H23" s="88">
        <v>43268</v>
      </c>
      <c r="I23" s="64">
        <v>14.9</v>
      </c>
      <c r="J23" s="23">
        <v>11.1</v>
      </c>
      <c r="K23" s="21">
        <f t="shared" si="1"/>
        <v>17.60659411015601</v>
      </c>
      <c r="L23" s="87" t="s">
        <v>37</v>
      </c>
      <c r="M23" s="9" t="s">
        <v>41</v>
      </c>
    </row>
    <row r="24" spans="1:13" x14ac:dyDescent="0.25">
      <c r="A24" s="88">
        <v>43294</v>
      </c>
      <c r="B24" s="8">
        <v>15.1</v>
      </c>
      <c r="C24" s="8">
        <v>31.8</v>
      </c>
      <c r="D24" s="21">
        <f t="shared" si="0"/>
        <v>44.199048885210303</v>
      </c>
      <c r="E24" s="21"/>
      <c r="F24" s="87" t="s">
        <v>43</v>
      </c>
      <c r="G24" s="1"/>
      <c r="H24" s="88">
        <v>43294</v>
      </c>
      <c r="I24" s="64">
        <v>24.1</v>
      </c>
      <c r="J24" s="23">
        <v>15.6</v>
      </c>
      <c r="K24" s="21">
        <f>EXP((0.8745*(LN(J24))+0.7634))</f>
        <v>23.709798808204987</v>
      </c>
      <c r="M24" s="83" t="s">
        <v>42</v>
      </c>
    </row>
    <row r="25" spans="1:13" x14ac:dyDescent="0.25">
      <c r="A25" s="88">
        <v>43348</v>
      </c>
      <c r="B25" s="23">
        <v>29.6</v>
      </c>
      <c r="C25" s="8">
        <v>158</v>
      </c>
      <c r="D25" s="62">
        <f t="shared" si="0"/>
        <v>179.58333398562223</v>
      </c>
      <c r="E25" s="62"/>
      <c r="F25" s="87" t="s">
        <v>43</v>
      </c>
      <c r="G25" s="1"/>
      <c r="H25" s="88">
        <v>43348</v>
      </c>
      <c r="I25" s="64">
        <v>33.200000000000003</v>
      </c>
      <c r="J25" s="19">
        <v>13.1</v>
      </c>
      <c r="K25" s="62">
        <f t="shared" ref="K25:K29" si="2">EXP((0.8745*(LN(J25))+0.7634))</f>
        <v>20.351393685471461</v>
      </c>
      <c r="M25" s="83" t="s">
        <v>42</v>
      </c>
    </row>
    <row r="26" spans="1:13" x14ac:dyDescent="0.25">
      <c r="A26" s="88">
        <v>43364</v>
      </c>
      <c r="B26" s="23">
        <v>23.3</v>
      </c>
      <c r="C26" s="8">
        <v>43.9</v>
      </c>
      <c r="D26" s="62">
        <f t="shared" si="0"/>
        <v>58.597033527906994</v>
      </c>
      <c r="E26" s="62"/>
      <c r="F26" s="87" t="s">
        <v>43</v>
      </c>
      <c r="G26" s="1"/>
      <c r="H26" s="88">
        <v>43364</v>
      </c>
      <c r="I26" s="64">
        <v>20.3</v>
      </c>
      <c r="J26" s="23">
        <v>13.1</v>
      </c>
      <c r="K26" s="62">
        <f t="shared" si="2"/>
        <v>20.351393685471461</v>
      </c>
      <c r="M26" s="87" t="s">
        <v>43</v>
      </c>
    </row>
    <row r="27" spans="1:13" x14ac:dyDescent="0.25">
      <c r="A27" s="88">
        <v>43377</v>
      </c>
      <c r="B27" s="23">
        <v>20.6</v>
      </c>
      <c r="C27" s="8">
        <v>32.5</v>
      </c>
      <c r="D27" s="62">
        <f t="shared" si="0"/>
        <v>45.048714925169762</v>
      </c>
      <c r="E27" s="62"/>
      <c r="F27" s="87" t="s">
        <v>43</v>
      </c>
      <c r="G27" s="1"/>
      <c r="H27" s="88">
        <v>43377</v>
      </c>
      <c r="I27" s="64">
        <v>29.3</v>
      </c>
      <c r="J27" s="23">
        <v>11.1</v>
      </c>
      <c r="K27" s="62">
        <f t="shared" si="2"/>
        <v>17.60659411015601</v>
      </c>
      <c r="L27" s="87" t="s">
        <v>37</v>
      </c>
      <c r="M27" s="9" t="s">
        <v>41</v>
      </c>
    </row>
    <row r="28" spans="1:13" x14ac:dyDescent="0.25">
      <c r="A28" s="88">
        <v>43382</v>
      </c>
      <c r="B28" s="23">
        <v>24.7</v>
      </c>
      <c r="C28" s="8">
        <v>26.9</v>
      </c>
      <c r="D28" s="62">
        <f t="shared" si="0"/>
        <v>38.182009059293314</v>
      </c>
      <c r="E28" s="62"/>
      <c r="F28" s="87" t="s">
        <v>43</v>
      </c>
      <c r="G28" s="1"/>
      <c r="H28" s="88">
        <v>43382</v>
      </c>
      <c r="I28" s="64">
        <v>39.1</v>
      </c>
      <c r="J28" s="23">
        <v>11</v>
      </c>
      <c r="K28" s="62">
        <f t="shared" si="2"/>
        <v>17.467804017805438</v>
      </c>
      <c r="L28" s="87" t="s">
        <v>37</v>
      </c>
      <c r="M28" s="9" t="s">
        <v>41</v>
      </c>
    </row>
    <row r="29" spans="1:13" x14ac:dyDescent="0.25">
      <c r="A29" s="90">
        <v>43409</v>
      </c>
      <c r="B29" s="24">
        <v>20.5</v>
      </c>
      <c r="C29" s="25">
        <v>24.9</v>
      </c>
      <c r="D29" s="63">
        <f t="shared" si="0"/>
        <v>35.687550202314803</v>
      </c>
      <c r="E29" s="63"/>
      <c r="F29" s="93" t="s">
        <v>43</v>
      </c>
      <c r="G29" s="1"/>
      <c r="H29" s="90">
        <v>43409</v>
      </c>
      <c r="I29" s="65">
        <v>18.600000000000001</v>
      </c>
      <c r="J29" s="24">
        <v>12.3</v>
      </c>
      <c r="K29" s="63">
        <f t="shared" si="2"/>
        <v>19.260272503576768</v>
      </c>
      <c r="L29" s="25"/>
      <c r="M29" s="93" t="s">
        <v>43</v>
      </c>
    </row>
    <row r="30" spans="1:13" ht="13.8" thickBot="1" x14ac:dyDescent="0.3">
      <c r="K30" s="20"/>
    </row>
    <row r="31" spans="1:13" ht="19.2" customHeight="1" x14ac:dyDescent="0.25">
      <c r="A31" s="96" t="s">
        <v>44</v>
      </c>
      <c r="B31" s="37"/>
      <c r="C31" s="38">
        <v>50</v>
      </c>
      <c r="D31" s="40">
        <f>EXP((0.8745*(LN(C31))+0.7634))</f>
        <v>65.65830639919217</v>
      </c>
      <c r="E31" s="76"/>
      <c r="I31" s="34"/>
      <c r="J31" s="34"/>
      <c r="K31" s="35"/>
      <c r="L31" s="34"/>
    </row>
    <row r="32" spans="1:13" ht="17.399999999999999" customHeight="1" x14ac:dyDescent="0.25">
      <c r="A32" s="97"/>
      <c r="B32" s="42"/>
      <c r="C32" s="42">
        <v>100</v>
      </c>
      <c r="D32" s="44">
        <f>EXP((0.8745*(LN(C32))+0.7634))</f>
        <v>120.37613845535216</v>
      </c>
      <c r="E32" s="94"/>
      <c r="I32" s="34"/>
      <c r="J32" s="34"/>
      <c r="K32" s="68"/>
      <c r="L32" s="34"/>
    </row>
    <row r="33" spans="1:12" ht="19.2" customHeight="1" thickBot="1" x14ac:dyDescent="0.3">
      <c r="A33" s="98"/>
      <c r="B33" s="46"/>
      <c r="C33" s="46">
        <v>200</v>
      </c>
      <c r="D33" s="47">
        <f>EXP((0.8745*(LN(C33))+0.7634))</f>
        <v>220.69431126235057</v>
      </c>
      <c r="E33" s="94"/>
      <c r="I33" s="34"/>
      <c r="J33" s="34"/>
      <c r="K33" s="68"/>
      <c r="L33" s="34"/>
    </row>
    <row r="34" spans="1:12" x14ac:dyDescent="0.25">
      <c r="I34" s="67"/>
      <c r="J34" s="67"/>
      <c r="K34" s="67"/>
      <c r="L34" s="34"/>
    </row>
    <row r="35" spans="1:12" x14ac:dyDescent="0.25">
      <c r="A35" s="59" t="s">
        <v>45</v>
      </c>
    </row>
    <row r="36" spans="1:12" x14ac:dyDescent="0.25">
      <c r="A36" s="60" t="s">
        <v>49</v>
      </c>
    </row>
  </sheetData>
  <mergeCells count="1">
    <mergeCell ref="A31:A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BB6D-DB68-4F2C-8E82-85FD278A5337}">
  <sheetPr>
    <tabColor theme="5"/>
  </sheetPr>
  <dimension ref="A1:M36"/>
  <sheetViews>
    <sheetView tabSelected="1" topLeftCell="D14" workbookViewId="0">
      <selection activeCell="H21" sqref="H21"/>
    </sheetView>
  </sheetViews>
  <sheetFormatPr defaultRowHeight="13.2" x14ac:dyDescent="0.25"/>
  <cols>
    <col min="1" max="1" width="13.21875" style="8" customWidth="1"/>
    <col min="3" max="3" width="12.44140625" customWidth="1"/>
    <col min="4" max="4" width="8.88671875" style="8"/>
    <col min="5" max="5" width="8.6640625" style="8" customWidth="1"/>
    <col min="6" max="6" width="12" style="8" bestFit="1" customWidth="1"/>
    <col min="7" max="7" width="12" customWidth="1"/>
    <col min="8" max="8" width="10" style="8" customWidth="1"/>
    <col min="11" max="11" width="8.88671875" style="8"/>
    <col min="12" max="12" width="13.6640625" bestFit="1" customWidth="1"/>
    <col min="13" max="13" width="11.6640625" style="8" customWidth="1"/>
  </cols>
  <sheetData>
    <row r="1" spans="1:13" x14ac:dyDescent="0.25">
      <c r="A1" s="87" t="s">
        <v>2</v>
      </c>
      <c r="B1" s="1" t="s">
        <v>3</v>
      </c>
      <c r="I1" s="1" t="s">
        <v>10</v>
      </c>
      <c r="K1" s="21"/>
    </row>
    <row r="2" spans="1:13" x14ac:dyDescent="0.25">
      <c r="B2" t="s">
        <v>4</v>
      </c>
      <c r="I2" s="5" t="s">
        <v>11</v>
      </c>
      <c r="K2" s="21"/>
    </row>
    <row r="3" spans="1:13" x14ac:dyDescent="0.25">
      <c r="A3" s="7"/>
      <c r="B3" s="9" t="s">
        <v>7</v>
      </c>
      <c r="C3" s="9" t="s">
        <v>0</v>
      </c>
      <c r="D3" s="10" t="s">
        <v>13</v>
      </c>
      <c r="F3" s="7" t="s">
        <v>40</v>
      </c>
      <c r="G3" s="7"/>
      <c r="I3" s="13" t="s">
        <v>7</v>
      </c>
      <c r="J3" s="13" t="s">
        <v>0</v>
      </c>
      <c r="K3" s="21" t="s">
        <v>13</v>
      </c>
      <c r="M3" s="7" t="s">
        <v>40</v>
      </c>
    </row>
    <row r="4" spans="1:13" x14ac:dyDescent="0.25">
      <c r="A4" s="57" t="s">
        <v>1</v>
      </c>
      <c r="B4" s="57" t="s">
        <v>5</v>
      </c>
      <c r="C4" s="57" t="s">
        <v>6</v>
      </c>
      <c r="D4" s="57" t="s">
        <v>14</v>
      </c>
      <c r="E4" s="57" t="s">
        <v>38</v>
      </c>
      <c r="F4" s="57" t="s">
        <v>39</v>
      </c>
      <c r="G4" s="66"/>
      <c r="H4" s="57" t="s">
        <v>1</v>
      </c>
      <c r="I4" s="78" t="s">
        <v>5</v>
      </c>
      <c r="J4" s="79" t="s">
        <v>12</v>
      </c>
      <c r="K4" s="80" t="s">
        <v>14</v>
      </c>
      <c r="L4" s="57" t="s">
        <v>38</v>
      </c>
      <c r="M4" s="57" t="s">
        <v>39</v>
      </c>
    </row>
    <row r="5" spans="1:13" x14ac:dyDescent="0.25">
      <c r="A5" s="88">
        <v>41388</v>
      </c>
      <c r="B5" s="23">
        <v>11</v>
      </c>
      <c r="C5" s="23">
        <v>13</v>
      </c>
      <c r="D5" s="74">
        <f t="shared" ref="D5:D27" si="0">EXP((0.9436*(LN(C5))-1.6036))</f>
        <v>2.2629883389026233</v>
      </c>
      <c r="E5" s="82"/>
      <c r="F5" s="81" t="s">
        <v>42</v>
      </c>
      <c r="G5" s="70"/>
      <c r="H5" s="84">
        <v>41388</v>
      </c>
      <c r="I5" s="64">
        <v>4</v>
      </c>
      <c r="J5" s="23">
        <v>11</v>
      </c>
      <c r="K5" s="62">
        <f>EXP((0.9436*(LN(J5))-1.6036))</f>
        <v>1.9329628465242732</v>
      </c>
      <c r="L5" s="1" t="s">
        <v>37</v>
      </c>
      <c r="M5" s="9" t="s">
        <v>41</v>
      </c>
    </row>
    <row r="6" spans="1:13" x14ac:dyDescent="0.25">
      <c r="A6" s="88">
        <v>41424</v>
      </c>
      <c r="B6" s="23">
        <v>34</v>
      </c>
      <c r="C6" s="23">
        <v>13</v>
      </c>
      <c r="D6" s="74">
        <f t="shared" si="0"/>
        <v>2.2629883389026233</v>
      </c>
      <c r="E6" s="82"/>
      <c r="F6" s="81" t="s">
        <v>42</v>
      </c>
      <c r="G6" s="70"/>
      <c r="H6" s="84">
        <v>41424</v>
      </c>
      <c r="I6" s="64">
        <v>12</v>
      </c>
      <c r="J6" s="23">
        <v>10</v>
      </c>
      <c r="K6" s="62">
        <f t="shared" ref="K6:K28" si="1">EXP((0.9436*(LN(J6))-1.6036))</f>
        <v>1.766710413159567</v>
      </c>
      <c r="L6" s="1" t="s">
        <v>37</v>
      </c>
      <c r="M6" s="9" t="s">
        <v>41</v>
      </c>
    </row>
    <row r="7" spans="1:13" x14ac:dyDescent="0.25">
      <c r="A7" s="88">
        <v>41553</v>
      </c>
      <c r="B7" s="23">
        <v>81</v>
      </c>
      <c r="C7" s="23">
        <v>38</v>
      </c>
      <c r="D7" s="62">
        <f t="shared" si="0"/>
        <v>6.2265742398660224</v>
      </c>
      <c r="E7" s="23"/>
      <c r="F7" s="81" t="s">
        <v>42</v>
      </c>
      <c r="G7" s="71"/>
      <c r="H7" s="84">
        <v>41553</v>
      </c>
      <c r="I7" s="64">
        <v>41</v>
      </c>
      <c r="J7" s="23">
        <v>15</v>
      </c>
      <c r="K7" s="62">
        <f t="shared" si="1"/>
        <v>2.5901509859866212</v>
      </c>
      <c r="M7" s="83" t="s">
        <v>42</v>
      </c>
    </row>
    <row r="8" spans="1:13" x14ac:dyDescent="0.25">
      <c r="A8" s="89">
        <v>41585</v>
      </c>
      <c r="B8" s="23">
        <v>52</v>
      </c>
      <c r="C8" s="23">
        <v>71</v>
      </c>
      <c r="D8" s="62">
        <f t="shared" si="0"/>
        <v>11.23085309942779</v>
      </c>
      <c r="E8" s="23"/>
      <c r="F8" s="81" t="s">
        <v>42</v>
      </c>
      <c r="G8" s="71"/>
      <c r="H8" s="85">
        <v>41585</v>
      </c>
      <c r="I8" s="64">
        <v>100</v>
      </c>
      <c r="J8" s="23">
        <v>17</v>
      </c>
      <c r="K8" s="62">
        <f t="shared" si="1"/>
        <v>2.9148551037581121</v>
      </c>
      <c r="M8" s="83" t="s">
        <v>42</v>
      </c>
    </row>
    <row r="9" spans="1:13" x14ac:dyDescent="0.25">
      <c r="A9" s="88">
        <v>41759</v>
      </c>
      <c r="B9" s="23">
        <v>12</v>
      </c>
      <c r="C9" s="23">
        <v>11</v>
      </c>
      <c r="D9" s="62">
        <f t="shared" si="0"/>
        <v>1.9329628465242732</v>
      </c>
      <c r="E9" s="23"/>
      <c r="F9" s="81" t="s">
        <v>42</v>
      </c>
      <c r="G9" s="71"/>
      <c r="H9" s="84">
        <v>41759</v>
      </c>
      <c r="I9" s="64">
        <v>4.7</v>
      </c>
      <c r="J9" s="23">
        <v>9</v>
      </c>
      <c r="K9" s="62">
        <f t="shared" si="1"/>
        <v>1.5995160442923182</v>
      </c>
      <c r="L9" s="1" t="s">
        <v>37</v>
      </c>
      <c r="M9" s="9" t="s">
        <v>41</v>
      </c>
    </row>
    <row r="10" spans="1:13" x14ac:dyDescent="0.25">
      <c r="A10" s="89">
        <v>41914</v>
      </c>
      <c r="B10" s="23">
        <v>43</v>
      </c>
      <c r="C10" s="23">
        <v>73</v>
      </c>
      <c r="D10" s="62">
        <f t="shared" si="0"/>
        <v>11.529137523537564</v>
      </c>
      <c r="E10" s="23"/>
      <c r="F10" s="81" t="s">
        <v>42</v>
      </c>
      <c r="G10" s="71"/>
      <c r="H10" s="85">
        <v>41914</v>
      </c>
      <c r="I10" s="64">
        <v>24</v>
      </c>
      <c r="J10" s="23">
        <v>17</v>
      </c>
      <c r="K10" s="62">
        <f t="shared" si="1"/>
        <v>2.9148551037581121</v>
      </c>
      <c r="M10" s="83" t="s">
        <v>42</v>
      </c>
    </row>
    <row r="11" spans="1:13" x14ac:dyDescent="0.25">
      <c r="A11" s="89">
        <v>41949</v>
      </c>
      <c r="B11" s="23">
        <v>19</v>
      </c>
      <c r="C11" s="23">
        <v>44</v>
      </c>
      <c r="D11" s="62">
        <f t="shared" si="0"/>
        <v>7.1503502288717478</v>
      </c>
      <c r="E11" s="23"/>
      <c r="F11" s="81" t="s">
        <v>42</v>
      </c>
      <c r="G11" s="71"/>
      <c r="H11" s="85">
        <v>41949</v>
      </c>
      <c r="I11" s="64">
        <v>11</v>
      </c>
      <c r="J11" s="23">
        <v>15</v>
      </c>
      <c r="K11" s="62">
        <f t="shared" si="1"/>
        <v>2.5901509859866212</v>
      </c>
      <c r="M11" s="83" t="s">
        <v>42</v>
      </c>
    </row>
    <row r="12" spans="1:13" x14ac:dyDescent="0.25">
      <c r="A12" s="88">
        <v>42103</v>
      </c>
      <c r="B12" s="23">
        <v>11</v>
      </c>
      <c r="C12" s="23">
        <v>29</v>
      </c>
      <c r="D12" s="62">
        <f t="shared" si="0"/>
        <v>4.8248533723321803</v>
      </c>
      <c r="E12" s="23"/>
      <c r="F12" s="81" t="s">
        <v>42</v>
      </c>
      <c r="G12" s="71"/>
      <c r="H12" s="84">
        <v>42103</v>
      </c>
      <c r="I12" s="64">
        <v>5.5</v>
      </c>
      <c r="J12" s="23">
        <v>16</v>
      </c>
      <c r="K12" s="62">
        <f t="shared" si="1"/>
        <v>2.7527893819322213</v>
      </c>
      <c r="M12" s="83" t="s">
        <v>42</v>
      </c>
    </row>
    <row r="13" spans="1:13" x14ac:dyDescent="0.25">
      <c r="A13" s="88">
        <v>42135</v>
      </c>
      <c r="B13" s="23">
        <v>19</v>
      </c>
      <c r="C13" s="23">
        <v>18</v>
      </c>
      <c r="D13" s="62">
        <f t="shared" si="0"/>
        <v>3.0763837214264709</v>
      </c>
      <c r="E13" s="23"/>
      <c r="F13" s="81" t="s">
        <v>42</v>
      </c>
      <c r="G13" s="71"/>
      <c r="H13" s="84">
        <v>42135</v>
      </c>
      <c r="I13" s="64">
        <v>9</v>
      </c>
      <c r="J13" s="23">
        <v>12</v>
      </c>
      <c r="K13" s="62">
        <f t="shared" si="1"/>
        <v>2.0983638347431843</v>
      </c>
      <c r="L13" s="1" t="s">
        <v>37</v>
      </c>
      <c r="M13" s="9" t="s">
        <v>41</v>
      </c>
    </row>
    <row r="14" spans="1:13" x14ac:dyDescent="0.25">
      <c r="A14" s="88">
        <v>42660</v>
      </c>
      <c r="B14" s="23">
        <v>12</v>
      </c>
      <c r="C14" s="23">
        <v>18.8</v>
      </c>
      <c r="D14" s="62">
        <f t="shared" si="0"/>
        <v>3.2052411917494719</v>
      </c>
      <c r="E14" s="23"/>
      <c r="F14" s="81" t="s">
        <v>42</v>
      </c>
      <c r="G14" s="71"/>
      <c r="H14" s="84">
        <v>42660</v>
      </c>
      <c r="I14" s="64">
        <v>10.5</v>
      </c>
      <c r="J14" s="23">
        <v>12.9</v>
      </c>
      <c r="K14" s="62">
        <f t="shared" si="1"/>
        <v>2.2465589522547522</v>
      </c>
      <c r="L14" s="1" t="s">
        <v>37</v>
      </c>
      <c r="M14" s="9" t="s">
        <v>41</v>
      </c>
    </row>
    <row r="15" spans="1:13" x14ac:dyDescent="0.25">
      <c r="A15" s="88">
        <v>42829</v>
      </c>
      <c r="B15" s="23">
        <v>8.9</v>
      </c>
      <c r="C15" s="19">
        <v>29.7</v>
      </c>
      <c r="D15" s="62">
        <f t="shared" si="0"/>
        <v>4.9346727193807514</v>
      </c>
      <c r="E15" s="23"/>
      <c r="F15" s="81" t="s">
        <v>42</v>
      </c>
      <c r="G15" s="71"/>
      <c r="H15" s="84">
        <v>42829</v>
      </c>
      <c r="I15" s="72">
        <v>5</v>
      </c>
      <c r="J15" s="19">
        <v>13.9</v>
      </c>
      <c r="K15" s="62">
        <f t="shared" si="1"/>
        <v>2.4105388447717822</v>
      </c>
      <c r="L15" s="1"/>
      <c r="M15" s="83" t="s">
        <v>42</v>
      </c>
    </row>
    <row r="16" spans="1:13" x14ac:dyDescent="0.25">
      <c r="A16" s="88">
        <v>42835</v>
      </c>
      <c r="B16" s="23">
        <v>9.3000000000000007</v>
      </c>
      <c r="C16" s="19">
        <v>19.8</v>
      </c>
      <c r="D16" s="62">
        <f t="shared" si="0"/>
        <v>3.3658801073882429</v>
      </c>
      <c r="E16" s="23"/>
      <c r="F16" s="81" t="s">
        <v>42</v>
      </c>
      <c r="G16" s="71"/>
      <c r="H16" s="84">
        <v>42835</v>
      </c>
      <c r="I16" s="72">
        <v>5.6</v>
      </c>
      <c r="J16" s="19">
        <v>10.5</v>
      </c>
      <c r="K16" s="62">
        <f t="shared" si="1"/>
        <v>1.8499482998254855</v>
      </c>
      <c r="L16" s="1" t="s">
        <v>37</v>
      </c>
      <c r="M16" s="9" t="s">
        <v>41</v>
      </c>
    </row>
    <row r="17" spans="1:13" x14ac:dyDescent="0.25">
      <c r="A17" s="88">
        <v>42872</v>
      </c>
      <c r="B17" s="23">
        <v>9.8000000000000007</v>
      </c>
      <c r="C17" s="19">
        <v>16.7</v>
      </c>
      <c r="D17" s="62">
        <f t="shared" si="0"/>
        <v>2.86629331640802</v>
      </c>
      <c r="E17" s="23"/>
      <c r="F17" s="81" t="s">
        <v>42</v>
      </c>
      <c r="G17" s="71"/>
      <c r="H17" s="84">
        <v>42872</v>
      </c>
      <c r="I17" s="72">
        <v>6.5</v>
      </c>
      <c r="J17" s="19">
        <v>11</v>
      </c>
      <c r="K17" s="62">
        <f t="shared" si="1"/>
        <v>1.9329628465242732</v>
      </c>
      <c r="L17" s="1" t="s">
        <v>37</v>
      </c>
      <c r="M17" s="9" t="s">
        <v>41</v>
      </c>
    </row>
    <row r="18" spans="1:13" x14ac:dyDescent="0.25">
      <c r="A18" s="88">
        <v>42898</v>
      </c>
      <c r="B18" s="23">
        <v>14.6</v>
      </c>
      <c r="C18" s="19">
        <v>22.1</v>
      </c>
      <c r="D18" s="62">
        <f t="shared" si="0"/>
        <v>3.733652702934307</v>
      </c>
      <c r="E18" s="23"/>
      <c r="F18" s="81" t="s">
        <v>42</v>
      </c>
      <c r="G18" s="71"/>
      <c r="H18" s="84">
        <v>42898</v>
      </c>
      <c r="I18" s="72">
        <v>6.4</v>
      </c>
      <c r="J18" s="19">
        <v>11.5</v>
      </c>
      <c r="K18" s="62">
        <f t="shared" si="1"/>
        <v>2.0157647714527602</v>
      </c>
      <c r="L18" s="1" t="s">
        <v>37</v>
      </c>
      <c r="M18" s="9" t="s">
        <v>41</v>
      </c>
    </row>
    <row r="19" spans="1:13" x14ac:dyDescent="0.25">
      <c r="A19" s="88">
        <v>42974</v>
      </c>
      <c r="B19" s="23">
        <v>15.5</v>
      </c>
      <c r="C19" s="23">
        <v>39.6</v>
      </c>
      <c r="D19" s="62">
        <f t="shared" si="0"/>
        <v>6.4736698375686945</v>
      </c>
      <c r="E19" s="82" t="s">
        <v>28</v>
      </c>
      <c r="F19" s="81" t="s">
        <v>42</v>
      </c>
      <c r="G19" s="71"/>
      <c r="H19" s="84">
        <v>42974</v>
      </c>
      <c r="I19" s="64">
        <v>18.399999999999999</v>
      </c>
      <c r="J19" s="23">
        <v>14.6</v>
      </c>
      <c r="K19" s="62">
        <f t="shared" si="1"/>
        <v>2.5249264017855255</v>
      </c>
      <c r="M19" s="83" t="s">
        <v>42</v>
      </c>
    </row>
    <row r="20" spans="1:13" x14ac:dyDescent="0.25">
      <c r="A20" s="88">
        <v>43004</v>
      </c>
      <c r="B20" s="23">
        <v>17.100000000000001</v>
      </c>
      <c r="C20" s="23">
        <v>48.8</v>
      </c>
      <c r="D20" s="62">
        <f t="shared" si="0"/>
        <v>7.8842123499115804</v>
      </c>
      <c r="E20" s="82" t="s">
        <v>28</v>
      </c>
      <c r="F20" s="81" t="s">
        <v>42</v>
      </c>
      <c r="G20" s="71"/>
      <c r="H20" s="84">
        <v>43004</v>
      </c>
      <c r="I20" s="64">
        <v>18</v>
      </c>
      <c r="J20" s="23">
        <v>15.4</v>
      </c>
      <c r="K20" s="62">
        <f t="shared" si="1"/>
        <v>2.6552775342058603</v>
      </c>
      <c r="M20" s="83" t="s">
        <v>42</v>
      </c>
    </row>
    <row r="21" spans="1:13" x14ac:dyDescent="0.25">
      <c r="A21" s="88">
        <v>43015</v>
      </c>
      <c r="B21" s="23">
        <v>13.6</v>
      </c>
      <c r="C21" s="23">
        <v>18.3</v>
      </c>
      <c r="D21" s="62">
        <f t="shared" si="0"/>
        <v>3.1247423758811226</v>
      </c>
      <c r="E21" s="82" t="s">
        <v>28</v>
      </c>
      <c r="F21" s="81" t="s">
        <v>42</v>
      </c>
      <c r="G21" s="71"/>
      <c r="H21" s="84">
        <v>43015</v>
      </c>
      <c r="I21" s="64">
        <v>13.9</v>
      </c>
      <c r="J21" s="23">
        <v>10.1</v>
      </c>
      <c r="K21" s="62">
        <f t="shared" si="1"/>
        <v>1.7833764079561956</v>
      </c>
      <c r="L21" s="1" t="s">
        <v>37</v>
      </c>
      <c r="M21" s="9" t="s">
        <v>41</v>
      </c>
    </row>
    <row r="22" spans="1:13" x14ac:dyDescent="0.25">
      <c r="A22" s="88">
        <v>43268</v>
      </c>
      <c r="B22" s="23">
        <v>10</v>
      </c>
      <c r="C22" s="23">
        <v>23.3</v>
      </c>
      <c r="D22" s="62">
        <f t="shared" si="0"/>
        <v>3.9246634056524936</v>
      </c>
      <c r="E22" s="23"/>
      <c r="F22" s="81" t="s">
        <v>42</v>
      </c>
      <c r="G22" s="71"/>
      <c r="H22" s="84">
        <v>43268</v>
      </c>
      <c r="I22" s="64">
        <v>7.1</v>
      </c>
      <c r="J22" s="23">
        <v>11.1</v>
      </c>
      <c r="K22" s="62">
        <f t="shared" si="1"/>
        <v>1.9495399159700626</v>
      </c>
      <c r="L22" s="1" t="s">
        <v>37</v>
      </c>
      <c r="M22" s="9" t="s">
        <v>41</v>
      </c>
    </row>
    <row r="23" spans="1:13" x14ac:dyDescent="0.25">
      <c r="A23" s="88">
        <v>43294</v>
      </c>
      <c r="B23" s="23">
        <v>14.7</v>
      </c>
      <c r="C23" s="23">
        <v>31.8</v>
      </c>
      <c r="D23" s="62">
        <f t="shared" si="0"/>
        <v>5.2632693918154176</v>
      </c>
      <c r="E23" s="23"/>
      <c r="F23" s="81" t="s">
        <v>42</v>
      </c>
      <c r="G23" s="71"/>
      <c r="H23" s="84">
        <v>43294</v>
      </c>
      <c r="I23" s="64">
        <v>11</v>
      </c>
      <c r="J23" s="23">
        <v>15.6</v>
      </c>
      <c r="K23" s="62">
        <f t="shared" si="1"/>
        <v>2.6878048906195771</v>
      </c>
      <c r="M23" s="83" t="s">
        <v>42</v>
      </c>
    </row>
    <row r="24" spans="1:13" x14ac:dyDescent="0.25">
      <c r="A24" s="88">
        <v>43348</v>
      </c>
      <c r="B24" s="23">
        <v>14.7</v>
      </c>
      <c r="C24" s="23">
        <v>158</v>
      </c>
      <c r="D24" s="62">
        <f t="shared" si="0"/>
        <v>23.890112565800951</v>
      </c>
      <c r="E24" s="95"/>
      <c r="F24" s="82" t="s">
        <v>43</v>
      </c>
      <c r="G24" s="69"/>
      <c r="H24" s="84">
        <v>43348</v>
      </c>
      <c r="I24" s="72">
        <v>32.799999999999997</v>
      </c>
      <c r="J24" s="19">
        <v>13.1</v>
      </c>
      <c r="K24" s="62">
        <f t="shared" si="1"/>
        <v>2.2794105991980067</v>
      </c>
      <c r="L24" s="1"/>
      <c r="M24" s="83" t="s">
        <v>42</v>
      </c>
    </row>
    <row r="25" spans="1:13" x14ac:dyDescent="0.25">
      <c r="A25" s="88">
        <v>43364</v>
      </c>
      <c r="B25" s="23">
        <v>22</v>
      </c>
      <c r="C25" s="23">
        <v>43.9</v>
      </c>
      <c r="D25" s="62">
        <f t="shared" si="0"/>
        <v>7.1350149942164744</v>
      </c>
      <c r="E25" s="95"/>
      <c r="F25" s="81" t="s">
        <v>42</v>
      </c>
      <c r="G25" s="71"/>
      <c r="H25" s="84">
        <v>43364</v>
      </c>
      <c r="I25" s="64">
        <v>26.4</v>
      </c>
      <c r="J25" s="23">
        <v>13.1</v>
      </c>
      <c r="K25" s="62">
        <f t="shared" si="1"/>
        <v>2.2794105991980067</v>
      </c>
      <c r="L25" s="1"/>
      <c r="M25" s="83" t="s">
        <v>42</v>
      </c>
    </row>
    <row r="26" spans="1:13" x14ac:dyDescent="0.25">
      <c r="A26" s="88">
        <v>43377</v>
      </c>
      <c r="B26" s="23">
        <v>19.2</v>
      </c>
      <c r="C26" s="23">
        <v>32.5</v>
      </c>
      <c r="D26" s="62">
        <f t="shared" si="0"/>
        <v>5.3725257814140903</v>
      </c>
      <c r="E26" s="23"/>
      <c r="F26" s="81" t="s">
        <v>42</v>
      </c>
      <c r="G26" s="71"/>
      <c r="H26" s="84">
        <v>43377</v>
      </c>
      <c r="I26" s="64">
        <v>22.3</v>
      </c>
      <c r="J26" s="23">
        <v>11.1</v>
      </c>
      <c r="K26" s="62">
        <f t="shared" si="1"/>
        <v>1.9495399159700626</v>
      </c>
      <c r="L26" s="1" t="s">
        <v>37</v>
      </c>
      <c r="M26" s="9" t="s">
        <v>41</v>
      </c>
    </row>
    <row r="27" spans="1:13" x14ac:dyDescent="0.25">
      <c r="A27" s="88">
        <v>43382</v>
      </c>
      <c r="B27" s="23">
        <v>17.399999999999999</v>
      </c>
      <c r="C27" s="23">
        <v>26.9</v>
      </c>
      <c r="D27" s="62">
        <f t="shared" si="0"/>
        <v>4.4944817389366181</v>
      </c>
      <c r="E27" s="23"/>
      <c r="F27" s="81" t="s">
        <v>42</v>
      </c>
      <c r="G27" s="71"/>
      <c r="H27" s="84">
        <v>43382</v>
      </c>
      <c r="I27" s="64">
        <v>16.8</v>
      </c>
      <c r="J27" s="23">
        <v>11</v>
      </c>
      <c r="K27" s="62">
        <f t="shared" si="1"/>
        <v>1.9329628465242732</v>
      </c>
      <c r="L27" s="1" t="s">
        <v>37</v>
      </c>
      <c r="M27" s="9" t="s">
        <v>41</v>
      </c>
    </row>
    <row r="28" spans="1:13" x14ac:dyDescent="0.25">
      <c r="A28" s="90">
        <v>43409</v>
      </c>
      <c r="B28" s="24">
        <v>10.199999999999999</v>
      </c>
      <c r="C28" s="24">
        <v>24.9</v>
      </c>
      <c r="D28" s="63">
        <f>EXP((0.9436*(LN(C28))-1.6036))</f>
        <v>4.1784871674098145</v>
      </c>
      <c r="E28" s="24"/>
      <c r="F28" s="92" t="s">
        <v>42</v>
      </c>
      <c r="G28" s="71"/>
      <c r="H28" s="86">
        <v>43409</v>
      </c>
      <c r="I28" s="65">
        <v>6.6</v>
      </c>
      <c r="J28" s="24">
        <v>12.3</v>
      </c>
      <c r="K28" s="63">
        <f t="shared" si="1"/>
        <v>2.1478296431484192</v>
      </c>
      <c r="L28" s="91" t="s">
        <v>37</v>
      </c>
      <c r="M28" s="30" t="s">
        <v>41</v>
      </c>
    </row>
    <row r="29" spans="1:13" ht="13.8" thickBot="1" x14ac:dyDescent="0.3">
      <c r="D29" s="62"/>
    </row>
    <row r="30" spans="1:13" x14ac:dyDescent="0.25">
      <c r="A30" s="96" t="s">
        <v>44</v>
      </c>
      <c r="B30" s="37"/>
      <c r="C30" s="38">
        <v>50</v>
      </c>
      <c r="D30" s="75">
        <f t="shared" ref="D30:D32" si="2">EXP((0.9436*(LN(C30))-1.6036))</f>
        <v>8.0670261529914864</v>
      </c>
      <c r="J30" s="34"/>
      <c r="K30" s="76"/>
    </row>
    <row r="31" spans="1:13" x14ac:dyDescent="0.25">
      <c r="A31" s="97"/>
      <c r="B31" s="42"/>
      <c r="C31" s="42">
        <v>100</v>
      </c>
      <c r="D31" s="76">
        <f t="shared" si="2"/>
        <v>15.515485465708251</v>
      </c>
      <c r="J31" s="42"/>
      <c r="K31" s="76"/>
    </row>
    <row r="32" spans="1:13" ht="13.8" thickBot="1" x14ac:dyDescent="0.3">
      <c r="A32" s="98"/>
      <c r="B32" s="46"/>
      <c r="C32" s="46">
        <v>200</v>
      </c>
      <c r="D32" s="77">
        <f t="shared" si="2"/>
        <v>29.841267980435887</v>
      </c>
      <c r="J32" s="42"/>
      <c r="K32" s="76"/>
    </row>
    <row r="34" spans="1:1" x14ac:dyDescent="0.25">
      <c r="A34" s="59" t="s">
        <v>47</v>
      </c>
    </row>
    <row r="35" spans="1:1" x14ac:dyDescent="0.25">
      <c r="A35" s="60" t="s">
        <v>49</v>
      </c>
    </row>
    <row r="36" spans="1:1" x14ac:dyDescent="0.25">
      <c r="A36" s="88"/>
    </row>
  </sheetData>
  <mergeCells count="1">
    <mergeCell ref="A30:A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Zinc</vt:lpstr>
      <vt:lpstr>Copper</vt:lpstr>
    </vt:vector>
  </TitlesOfParts>
  <Company>Wisconsin 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roeslc</dc:creator>
  <cp:lastModifiedBy>Beranek, Ashley E</cp:lastModifiedBy>
  <dcterms:created xsi:type="dcterms:W3CDTF">2011-10-24T18:54:01Z</dcterms:created>
  <dcterms:modified xsi:type="dcterms:W3CDTF">2020-06-25T17:32:43Z</dcterms:modified>
</cp:coreProperties>
</file>