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19440" windowHeight="7995" activeTab="2"/>
  </bookViews>
  <sheets>
    <sheet name="2016 Preliminary Endothall" sheetId="1" r:id="rId1"/>
    <sheet name="2016 Diquat Proposal" sheetId="5" r:id="rId2"/>
    <sheet name="2016 Endothall &amp; 2,4-D" sheetId="3" r:id="rId3"/>
  </sheets>
  <definedNames/>
  <calcPr calcId="145621"/>
</workbook>
</file>

<file path=xl/sharedStrings.xml><?xml version="1.0" encoding="utf-8"?>
<sst xmlns="http://schemas.openxmlformats.org/spreadsheetml/2006/main" count="109" uniqueCount="55">
  <si>
    <t>Treatment
Site</t>
  </si>
  <si>
    <t>Acreage</t>
  </si>
  <si>
    <t>Mean Depth
(feet)</t>
  </si>
  <si>
    <t>Volume
(acre-feet)</t>
  </si>
  <si>
    <t>Treatment
a.i. ppm</t>
  </si>
  <si>
    <t>Total</t>
  </si>
  <si>
    <t>Target endothall a.i. (ppm)</t>
  </si>
  <si>
    <t>gal/ac-ft†</t>
  </si>
  <si>
    <t>Aquathol K (liquid)</t>
  </si>
  <si>
    <t>NA</t>
  </si>
  <si>
    <t>0.5 gal/ac-ft</t>
  </si>
  <si>
    <t>CLP/EWM - Endothall (Aquathol K)</t>
  </si>
  <si>
    <t>Treatment
application (gallons)</t>
  </si>
  <si>
    <t>Application
rate (gal/ac-ft)</t>
  </si>
  <si>
    <t>1-16</t>
  </si>
  <si>
    <t>2-16</t>
  </si>
  <si>
    <t>3-16</t>
  </si>
  <si>
    <t>4-16</t>
  </si>
  <si>
    <t>5-16</t>
  </si>
  <si>
    <t>6-16</t>
  </si>
  <si>
    <t>0.59 gal</t>
  </si>
  <si>
    <t xml:space="preserve">Reward (liquid) at $150.00/gal x 1.0 gallons = $150.00 </t>
  </si>
  <si>
    <t>Reward Max Label 2-gal/acre</t>
  </si>
  <si>
    <t>Application Rate 0.25-0.5 gal/acre-ft</t>
  </si>
  <si>
    <t>Reward (liquid) at $150.00/gal x 23.51 gallons = $3256.50</t>
  </si>
  <si>
    <t>Eurasian Watermilfoil — Diquat (Reward)</t>
  </si>
  <si>
    <t>Treatment
Location</t>
  </si>
  <si>
    <t>Site Name</t>
  </si>
  <si>
    <t>Max Label Treatment
Rate (2 gal/acre)</t>
  </si>
  <si>
    <t>Max allowed diquat ion (2lbs/gallon)</t>
  </si>
  <si>
    <t>Total diquat ion (mg) (Col.M x 453594)</t>
  </si>
  <si>
    <t>Treatment
a.i. ppm (Col.L/1233481.84)</t>
  </si>
  <si>
    <t>Exceeds label or DNR rate</t>
  </si>
  <si>
    <t>no</t>
  </si>
  <si>
    <t>Long Trade Lake 2016 Preliminary CLP/EWM Treatment Proposal - Diquat</t>
  </si>
  <si>
    <t>EWM Treatment (11.46 acres); early spring application</t>
  </si>
  <si>
    <t>DMA 4 (3.0 ppm) at $40.00/gallon x 98 gallons = $3,920.00</t>
  </si>
  <si>
    <t>TOTAL</t>
  </si>
  <si>
    <t>Suggested Treatment: Aquathol K (4.0 ppm) at $110/gal x 119.2 gallons = $13,112.00</t>
  </si>
  <si>
    <t>Suggested Treatment: Aquathol K (2.0 ppm) at $110/gal x 47 gallons = $5,170.00</t>
  </si>
  <si>
    <t>Target 2,4-D a.i (ppm)</t>
  </si>
  <si>
    <t>DMA 4 (liquid)</t>
  </si>
  <si>
    <t>gal/ac-ft</t>
  </si>
  <si>
    <t>CLP/EWM Treatment (11.46 acres); early spring application</t>
  </si>
  <si>
    <t>CLP - Endothall (Aquathol K)</t>
  </si>
  <si>
    <t>EWM - 2,4-D (DMA 4)</t>
  </si>
  <si>
    <t>CLP Treatment (11.46 acres); early spring application</t>
  </si>
  <si>
    <t>Reward (liquid)</t>
  </si>
  <si>
    <t>Target diquat (Max Label Rate 2-gal/acre)</t>
  </si>
  <si>
    <t>EWM - diquat (Reward)</t>
  </si>
  <si>
    <t>Estimated Cost: Endothall  and Diquat Treatment (original proposal)</t>
  </si>
  <si>
    <t>Estimated Cost: Endothall, 2,4-D, and Diquat Treatment (new proposal 4/2/2016)</t>
  </si>
  <si>
    <t>Long Trade Lake 2016 Preliminary CLP/EWM Treatment Proposal (Endothall Only)</t>
  </si>
  <si>
    <t>Long Trade Lake 2016 Preliminary CLP/EWM Treatment Proposal - Endothall and 2,4-D (04/02/2016)</t>
  </si>
  <si>
    <t>Suggested Treatment: Aquathol K (2.0 ppm) at $110/gal x61 gallons = $6,710.00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</si>
</sst>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0.0"/>
    <numFmt numFmtId="165" formatCode="0.0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3">
    <xf numFmtId="0" fontId="0" fillId="0" borderId="0" xfId="0"/>
    <xf numFmtId="49" fontId="3" fillId="2" borderId="1" xfId="0" applyNumberFormat="1" applyFont="1" applyFill="1" applyBorder="1"/>
    <xf numFmtId="49" fontId="4" fillId="2" borderId="2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left"/>
    </xf>
    <xf numFmtId="0" fontId="3" fillId="2" borderId="3" xfId="0" applyFont="1" applyFill="1" applyBorder="1"/>
    <xf numFmtId="0" fontId="4" fillId="2" borderId="4" xfId="0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3" fillId="2" borderId="6" xfId="0" applyFont="1" applyFill="1" applyBorder="1"/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left"/>
    </xf>
    <xf numFmtId="49" fontId="5" fillId="2" borderId="2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vertical="center" wrapText="1"/>
    </xf>
    <xf numFmtId="2" fontId="7" fillId="2" borderId="4" xfId="0" applyNumberFormat="1" applyFont="1" applyFill="1" applyBorder="1" applyAlignment="1">
      <alignment horizontal="center"/>
    </xf>
    <xf numFmtId="0" fontId="7" fillId="2" borderId="5" xfId="0" applyFont="1" applyFill="1" applyBorder="1"/>
    <xf numFmtId="164" fontId="7" fillId="2" borderId="5" xfId="0" applyNumberFormat="1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left"/>
    </xf>
    <xf numFmtId="2" fontId="5" fillId="3" borderId="5" xfId="0" applyNumberFormat="1" applyFont="1" applyFill="1" applyBorder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0" fontId="0" fillId="0" borderId="5" xfId="0" applyBorder="1"/>
    <xf numFmtId="0" fontId="8" fillId="0" borderId="0" xfId="0" applyFont="1"/>
    <xf numFmtId="2" fontId="5" fillId="4" borderId="5" xfId="0" applyNumberFormat="1" applyFont="1" applyFill="1" applyBorder="1" applyAlignment="1">
      <alignment horizontal="center"/>
    </xf>
    <xf numFmtId="164" fontId="5" fillId="4" borderId="5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49" fontId="5" fillId="2" borderId="5" xfId="0" applyNumberFormat="1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wrapText="1"/>
    </xf>
    <xf numFmtId="0" fontId="0" fillId="0" borderId="0" xfId="0" applyBorder="1"/>
    <xf numFmtId="49" fontId="5" fillId="2" borderId="5" xfId="0" applyNumberFormat="1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center" wrapText="1"/>
    </xf>
    <xf numFmtId="165" fontId="5" fillId="2" borderId="5" xfId="0" applyNumberFormat="1" applyFont="1" applyFill="1" applyBorder="1" applyAlignment="1">
      <alignment horizontal="center"/>
    </xf>
    <xf numFmtId="165" fontId="5" fillId="0" borderId="5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left"/>
    </xf>
    <xf numFmtId="49" fontId="6" fillId="2" borderId="3" xfId="0" applyNumberFormat="1" applyFont="1" applyFill="1" applyBorder="1" applyAlignment="1">
      <alignment horizontal="left"/>
    </xf>
    <xf numFmtId="2" fontId="7" fillId="2" borderId="3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left"/>
    </xf>
    <xf numFmtId="2" fontId="5" fillId="0" borderId="5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left"/>
    </xf>
    <xf numFmtId="0" fontId="4" fillId="2" borderId="5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/>
    </xf>
    <xf numFmtId="0" fontId="10" fillId="0" borderId="0" xfId="0" applyFont="1"/>
    <xf numFmtId="0" fontId="8" fillId="0" borderId="1" xfId="0" applyFont="1" applyBorder="1"/>
    <xf numFmtId="0" fontId="8" fillId="0" borderId="3" xfId="0" applyFont="1" applyBorder="1"/>
    <xf numFmtId="8" fontId="10" fillId="0" borderId="6" xfId="0" applyNumberFormat="1" applyFont="1" applyBorder="1"/>
    <xf numFmtId="0" fontId="0" fillId="0" borderId="8" xfId="0" applyBorder="1"/>
    <xf numFmtId="0" fontId="8" fillId="0" borderId="9" xfId="0" applyFont="1" applyBorder="1"/>
    <xf numFmtId="0" fontId="0" fillId="0" borderId="9" xfId="0" applyBorder="1"/>
    <xf numFmtId="0" fontId="10" fillId="0" borderId="9" xfId="0" applyFont="1" applyBorder="1"/>
    <xf numFmtId="0" fontId="10" fillId="0" borderId="10" xfId="0" applyFont="1" applyBorder="1"/>
    <xf numFmtId="0" fontId="0" fillId="0" borderId="3" xfId="0" applyBorder="1"/>
    <xf numFmtId="0" fontId="0" fillId="0" borderId="11" xfId="0" applyBorder="1"/>
    <xf numFmtId="0" fontId="8" fillId="0" borderId="0" xfId="0" applyFont="1" applyBorder="1"/>
    <xf numFmtId="0" fontId="0" fillId="0" borderId="12" xfId="0" applyBorder="1"/>
    <xf numFmtId="0" fontId="0" fillId="0" borderId="10" xfId="0" applyBorder="1"/>
    <xf numFmtId="0" fontId="5" fillId="0" borderId="0" xfId="0" applyFont="1"/>
    <xf numFmtId="0" fontId="0" fillId="0" borderId="0" xfId="0" applyFont="1"/>
    <xf numFmtId="164" fontId="5" fillId="0" borderId="5" xfId="0" applyNumberFormat="1" applyFont="1" applyBorder="1" applyAlignment="1">
      <alignment horizontal="center" wrapText="1"/>
    </xf>
    <xf numFmtId="2" fontId="5" fillId="0" borderId="5" xfId="0" applyNumberFormat="1" applyFont="1" applyBorder="1" applyAlignment="1">
      <alignment horizontal="center"/>
    </xf>
    <xf numFmtId="164" fontId="5" fillId="5" borderId="5" xfId="0" applyNumberFormat="1" applyFont="1" applyFill="1" applyBorder="1" applyAlignment="1">
      <alignment horizontal="center"/>
    </xf>
    <xf numFmtId="2" fontId="5" fillId="5" borderId="5" xfId="0" applyNumberFormat="1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2" fontId="11" fillId="4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164" fontId="2" fillId="0" borderId="5" xfId="0" applyNumberFormat="1" applyFont="1" applyBorder="1" applyAlignment="1">
      <alignment horizontal="center" wrapText="1"/>
    </xf>
    <xf numFmtId="2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0" fillId="0" borderId="13" xfId="0" applyFill="1" applyBorder="1"/>
    <xf numFmtId="0" fontId="5" fillId="0" borderId="14" xfId="0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0" fillId="3" borderId="14" xfId="0" applyFill="1" applyBorder="1"/>
    <xf numFmtId="164" fontId="0" fillId="3" borderId="14" xfId="0" applyNumberFormat="1" applyFill="1" applyBorder="1"/>
    <xf numFmtId="0" fontId="10" fillId="0" borderId="3" xfId="0" applyFont="1" applyBorder="1" applyAlignment="1">
      <alignment horizontal="center"/>
    </xf>
    <xf numFmtId="8" fontId="10" fillId="0" borderId="6" xfId="0" applyNumberFormat="1" applyFont="1" applyBorder="1" applyAlignment="1">
      <alignment horizontal="center"/>
    </xf>
    <xf numFmtId="164" fontId="5" fillId="4" borderId="2" xfId="0" applyNumberFormat="1" applyFont="1" applyFill="1" applyBorder="1" applyAlignment="1">
      <alignment horizontal="center"/>
    </xf>
    <xf numFmtId="164" fontId="5" fillId="4" borderId="7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5" fillId="4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left"/>
    </xf>
    <xf numFmtId="49" fontId="5" fillId="2" borderId="6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/>
    </xf>
    <xf numFmtId="49" fontId="5" fillId="2" borderId="12" xfId="0" applyNumberFormat="1" applyFont="1" applyFill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5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 topLeftCell="A1">
      <selection activeCell="I20" sqref="I20"/>
    </sheetView>
  </sheetViews>
  <sheetFormatPr defaultColWidth="9.140625" defaultRowHeight="15"/>
  <cols>
    <col min="1" max="1" width="16.8515625" style="0" customWidth="1"/>
    <col min="4" max="4" width="17.140625" style="0" customWidth="1"/>
    <col min="5" max="5" width="12.00390625" style="0" customWidth="1"/>
    <col min="6" max="6" width="15.00390625" style="0" customWidth="1"/>
    <col min="7" max="7" width="12.421875" style="0" customWidth="1"/>
    <col min="8" max="8" width="12.57421875" style="0" customWidth="1"/>
    <col min="9" max="9" width="12.421875" style="0" customWidth="1"/>
    <col min="10" max="10" width="13.57421875" style="0" customWidth="1"/>
  </cols>
  <sheetData>
    <row r="1" spans="1:7" ht="15">
      <c r="A1" s="101" t="s">
        <v>52</v>
      </c>
      <c r="B1" s="101"/>
      <c r="C1" s="101"/>
      <c r="D1" s="101"/>
      <c r="E1" s="101"/>
      <c r="F1" s="101"/>
      <c r="G1" s="101"/>
    </row>
    <row r="2" spans="1:7" ht="15" customHeight="1">
      <c r="A2" s="1"/>
      <c r="B2" s="4"/>
      <c r="C2" s="4"/>
      <c r="D2" s="9"/>
      <c r="E2" s="103" t="s">
        <v>11</v>
      </c>
      <c r="F2" s="104"/>
      <c r="G2" s="105"/>
    </row>
    <row r="3" spans="1:10" ht="39">
      <c r="A3" s="2" t="s">
        <v>0</v>
      </c>
      <c r="B3" s="5" t="s">
        <v>1</v>
      </c>
      <c r="C3" s="8" t="s">
        <v>2</v>
      </c>
      <c r="D3" s="10" t="s">
        <v>3</v>
      </c>
      <c r="E3" s="11" t="s">
        <v>4</v>
      </c>
      <c r="F3" s="13" t="s">
        <v>12</v>
      </c>
      <c r="G3" s="14" t="s">
        <v>13</v>
      </c>
      <c r="I3" s="35" t="s">
        <v>22</v>
      </c>
      <c r="J3" s="35" t="s">
        <v>23</v>
      </c>
    </row>
    <row r="4" spans="1:10" ht="15">
      <c r="A4" s="46" t="s">
        <v>14</v>
      </c>
      <c r="B4" s="47">
        <v>2.26</v>
      </c>
      <c r="C4" s="72">
        <v>4</v>
      </c>
      <c r="D4" s="47">
        <f aca="true" t="shared" si="0" ref="D4:D8">C4*B4</f>
        <v>9.04</v>
      </c>
      <c r="E4" s="29">
        <v>4</v>
      </c>
      <c r="F4" s="29">
        <f>G4*D4</f>
        <v>23.503999999999998</v>
      </c>
      <c r="G4" s="29">
        <v>2.6</v>
      </c>
      <c r="I4" s="26"/>
      <c r="J4" s="26"/>
    </row>
    <row r="5" spans="1:10" ht="15">
      <c r="A5" s="46" t="s">
        <v>15</v>
      </c>
      <c r="B5" s="47">
        <v>0.7</v>
      </c>
      <c r="C5" s="72">
        <v>4</v>
      </c>
      <c r="D5" s="47">
        <f t="shared" si="0"/>
        <v>2.8</v>
      </c>
      <c r="E5" s="29">
        <v>4</v>
      </c>
      <c r="F5" s="29">
        <f>G5*D5</f>
        <v>7.279999999999999</v>
      </c>
      <c r="G5" s="29">
        <v>2.6</v>
      </c>
      <c r="I5" s="26"/>
      <c r="J5" s="26"/>
    </row>
    <row r="6" spans="1:10" ht="15">
      <c r="A6" s="46" t="s">
        <v>16</v>
      </c>
      <c r="B6" s="47">
        <v>3.14</v>
      </c>
      <c r="C6" s="72">
        <v>4</v>
      </c>
      <c r="D6" s="47">
        <f t="shared" si="0"/>
        <v>12.56</v>
      </c>
      <c r="E6" s="29">
        <v>4</v>
      </c>
      <c r="F6" s="29">
        <f>G6*D6</f>
        <v>32.656000000000006</v>
      </c>
      <c r="G6" s="29">
        <v>2.6</v>
      </c>
      <c r="I6" s="26"/>
      <c r="J6" s="26"/>
    </row>
    <row r="7" spans="1:10" ht="15">
      <c r="A7" s="46" t="s">
        <v>17</v>
      </c>
      <c r="B7" s="47">
        <v>0.78</v>
      </c>
      <c r="C7" s="72">
        <v>4</v>
      </c>
      <c r="D7" s="47">
        <f t="shared" si="0"/>
        <v>3.12</v>
      </c>
      <c r="E7" s="29">
        <v>4</v>
      </c>
      <c r="F7" s="29">
        <f>G7*D7</f>
        <v>8.112</v>
      </c>
      <c r="G7" s="29">
        <v>2.6</v>
      </c>
      <c r="I7" s="26"/>
      <c r="J7" s="26"/>
    </row>
    <row r="8" spans="1:10" ht="15">
      <c r="A8" s="46" t="s">
        <v>18</v>
      </c>
      <c r="B8" s="47">
        <v>4.58</v>
      </c>
      <c r="C8" s="72">
        <v>4</v>
      </c>
      <c r="D8" s="47">
        <f t="shared" si="0"/>
        <v>18.32</v>
      </c>
      <c r="E8" s="29">
        <v>4</v>
      </c>
      <c r="F8" s="29">
        <f>G8*D8</f>
        <v>47.632000000000005</v>
      </c>
      <c r="G8" s="29">
        <v>2.6</v>
      </c>
      <c r="I8" s="26"/>
      <c r="J8" s="26"/>
    </row>
    <row r="9" spans="1:10" ht="15.75" thickBot="1">
      <c r="A9" s="21" t="s">
        <v>19</v>
      </c>
      <c r="B9" s="22">
        <v>0.39</v>
      </c>
      <c r="C9" s="23">
        <v>3</v>
      </c>
      <c r="D9" s="22">
        <f>C9*B9</f>
        <v>1.17</v>
      </c>
      <c r="E9" s="23" t="s">
        <v>9</v>
      </c>
      <c r="F9" s="23" t="s">
        <v>20</v>
      </c>
      <c r="G9" s="23" t="s">
        <v>10</v>
      </c>
      <c r="I9" s="86">
        <v>0.59</v>
      </c>
      <c r="J9" s="87">
        <f aca="true" t="shared" si="1" ref="J9">I9/D9</f>
        <v>0.5042735042735043</v>
      </c>
    </row>
    <row r="10" spans="1:10" ht="15.75" thickTop="1">
      <c r="A10" s="15"/>
      <c r="B10" s="6"/>
      <c r="C10" s="12"/>
      <c r="D10" s="6"/>
      <c r="E10" s="12"/>
      <c r="F10" s="12"/>
      <c r="G10" s="12"/>
      <c r="I10" s="82">
        <f>SUM(I4:I9)</f>
        <v>0.59</v>
      </c>
      <c r="J10" s="36"/>
    </row>
    <row r="11" spans="1:7" ht="15">
      <c r="A11" s="15"/>
      <c r="B11" s="6"/>
      <c r="C11" s="12"/>
      <c r="D11" s="6"/>
      <c r="E11" s="12"/>
      <c r="F11" s="12"/>
      <c r="G11" s="12"/>
    </row>
    <row r="12" spans="1:7" ht="15">
      <c r="A12" s="16"/>
      <c r="B12" s="24"/>
      <c r="C12" s="25"/>
      <c r="D12" s="24"/>
      <c r="E12" s="12"/>
      <c r="F12" s="12"/>
      <c r="G12" s="12"/>
    </row>
    <row r="13" spans="1:7" ht="15">
      <c r="A13" s="3" t="s">
        <v>5</v>
      </c>
      <c r="B13" s="7">
        <f>SUM(B4:B12)</f>
        <v>11.850000000000001</v>
      </c>
      <c r="C13" s="7"/>
      <c r="D13" s="18">
        <f>SUM(D4:D12)</f>
        <v>47.010000000000005</v>
      </c>
      <c r="E13" s="19"/>
      <c r="F13" s="20">
        <f>SUM(F4:F12)</f>
        <v>119.18400000000001</v>
      </c>
      <c r="G13" s="19"/>
    </row>
    <row r="14" spans="1:10" ht="15" customHeight="1">
      <c r="A14" s="92"/>
      <c r="B14" s="93"/>
      <c r="C14" s="93"/>
      <c r="D14" s="94"/>
      <c r="E14" s="102" t="s">
        <v>43</v>
      </c>
      <c r="F14" s="102"/>
      <c r="G14" s="102"/>
      <c r="H14" s="17"/>
      <c r="I14" s="17"/>
      <c r="J14" s="17"/>
    </row>
    <row r="15" spans="1:10" ht="15">
      <c r="A15" s="95"/>
      <c r="B15" s="96"/>
      <c r="C15" s="96"/>
      <c r="D15" s="97"/>
      <c r="E15" s="102"/>
      <c r="F15" s="102"/>
      <c r="G15" s="102"/>
      <c r="H15" s="17"/>
      <c r="I15" s="17"/>
      <c r="J15" s="17"/>
    </row>
    <row r="18" spans="1:2" ht="29.25">
      <c r="A18" s="68" t="s">
        <v>6</v>
      </c>
      <c r="B18" s="69" t="s">
        <v>7</v>
      </c>
    </row>
    <row r="19" spans="1:2" ht="15">
      <c r="A19" s="69">
        <v>0.75</v>
      </c>
      <c r="B19" s="69">
        <v>0.45</v>
      </c>
    </row>
    <row r="20" spans="1:2" ht="15">
      <c r="A20" s="69">
        <v>1</v>
      </c>
      <c r="B20" s="69">
        <v>0.6</v>
      </c>
    </row>
    <row r="21" spans="1:2" ht="15">
      <c r="A21" s="69">
        <v>1.5</v>
      </c>
      <c r="B21" s="69">
        <v>1</v>
      </c>
    </row>
    <row r="22" spans="1:2" ht="15">
      <c r="A22" s="69">
        <v>2</v>
      </c>
      <c r="B22" s="69">
        <v>1.33</v>
      </c>
    </row>
    <row r="23" spans="1:2" ht="15">
      <c r="A23" s="69">
        <v>2.5</v>
      </c>
      <c r="B23" s="69">
        <v>1.67</v>
      </c>
    </row>
    <row r="24" spans="1:2" ht="15">
      <c r="A24" s="69">
        <v>3</v>
      </c>
      <c r="B24" s="69">
        <v>2</v>
      </c>
    </row>
    <row r="25" spans="1:2" ht="15">
      <c r="A25" s="28">
        <v>4</v>
      </c>
      <c r="B25" s="28">
        <v>2.6</v>
      </c>
    </row>
    <row r="26" spans="1:2" ht="15">
      <c r="A26" s="90" t="s">
        <v>8</v>
      </c>
      <c r="B26" s="91"/>
    </row>
    <row r="27" spans="1:2" ht="15">
      <c r="A27" s="85"/>
      <c r="B27" s="85"/>
    </row>
    <row r="28" spans="1:8" ht="15">
      <c r="A28" s="98" t="s">
        <v>50</v>
      </c>
      <c r="B28" s="99"/>
      <c r="C28" s="99"/>
      <c r="D28" s="99"/>
      <c r="E28" s="99"/>
      <c r="F28" s="99"/>
      <c r="G28" s="99"/>
      <c r="H28" s="100"/>
    </row>
    <row r="29" spans="1:8" ht="15">
      <c r="A29" s="53" t="s">
        <v>38</v>
      </c>
      <c r="B29" s="54"/>
      <c r="C29" s="54"/>
      <c r="D29" s="54"/>
      <c r="E29" s="54"/>
      <c r="F29" s="54"/>
      <c r="G29" s="88" t="s">
        <v>37</v>
      </c>
      <c r="H29" s="89">
        <v>13262</v>
      </c>
    </row>
    <row r="30" spans="1:8" ht="15">
      <c r="A30" s="56"/>
      <c r="B30" s="57" t="s">
        <v>21</v>
      </c>
      <c r="C30" s="58"/>
      <c r="D30" s="58"/>
      <c r="E30" s="58"/>
      <c r="F30" s="58"/>
      <c r="G30" s="58"/>
      <c r="H30" s="65"/>
    </row>
  </sheetData>
  <mergeCells count="6">
    <mergeCell ref="A26:B26"/>
    <mergeCell ref="A14:D15"/>
    <mergeCell ref="A28:H28"/>
    <mergeCell ref="A1:G1"/>
    <mergeCell ref="E14:G15"/>
    <mergeCell ref="E2:G2"/>
  </mergeCells>
  <printOptions/>
  <pageMargins left="0.7" right="0.7" top="0.75" bottom="0.75" header="0.3" footer="0.3"/>
  <pageSetup fitToHeight="1" fitToWidth="1"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workbookViewId="0" topLeftCell="A1">
      <selection activeCell="C20" sqref="C20"/>
    </sheetView>
  </sheetViews>
  <sheetFormatPr defaultColWidth="9.140625" defaultRowHeight="15"/>
  <cols>
    <col min="1" max="1" width="11.00390625" style="0" customWidth="1"/>
    <col min="6" max="6" width="11.00390625" style="0" customWidth="1"/>
    <col min="7" max="7" width="12.7109375" style="0" customWidth="1"/>
    <col min="8" max="8" width="12.57421875" style="0" customWidth="1"/>
    <col min="9" max="9" width="18.28125" style="0" customWidth="1"/>
    <col min="10" max="10" width="12.8515625" style="0" customWidth="1"/>
  </cols>
  <sheetData>
    <row r="1" spans="1:11" ht="15">
      <c r="A1" s="101" t="s">
        <v>34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5">
      <c r="A2" s="106"/>
      <c r="B2" s="107"/>
      <c r="C2" s="107"/>
      <c r="D2" s="107"/>
      <c r="E2" s="108"/>
      <c r="F2" s="109" t="s">
        <v>25</v>
      </c>
      <c r="G2" s="109"/>
      <c r="H2" s="109"/>
      <c r="I2" s="109"/>
      <c r="J2" s="109"/>
      <c r="K2" s="109"/>
    </row>
    <row r="3" spans="1:11" ht="51.75">
      <c r="A3" s="30" t="s">
        <v>26</v>
      </c>
      <c r="B3" s="30" t="s">
        <v>27</v>
      </c>
      <c r="C3" s="34" t="s">
        <v>1</v>
      </c>
      <c r="D3" s="31" t="s">
        <v>2</v>
      </c>
      <c r="E3" s="31" t="s">
        <v>3</v>
      </c>
      <c r="F3" s="31" t="s">
        <v>28</v>
      </c>
      <c r="G3" s="31" t="s">
        <v>13</v>
      </c>
      <c r="H3" s="31" t="s">
        <v>29</v>
      </c>
      <c r="I3" s="31" t="s">
        <v>30</v>
      </c>
      <c r="J3" s="31" t="s">
        <v>31</v>
      </c>
      <c r="K3" s="31" t="s">
        <v>32</v>
      </c>
    </row>
    <row r="4" spans="1:11" ht="15">
      <c r="A4" s="37"/>
      <c r="B4" s="33" t="s">
        <v>14</v>
      </c>
      <c r="C4" s="6">
        <v>2.26</v>
      </c>
      <c r="D4" s="12">
        <v>4</v>
      </c>
      <c r="E4" s="6">
        <f aca="true" t="shared" si="0" ref="E4:E9">D4*C4</f>
        <v>9.04</v>
      </c>
      <c r="F4" s="6">
        <f>2*C4</f>
        <v>4.52</v>
      </c>
      <c r="G4" s="39">
        <f aca="true" t="shared" si="1" ref="G4:G9">F4/E4</f>
        <v>0.5</v>
      </c>
      <c r="H4" s="39">
        <f>G4*2</f>
        <v>1</v>
      </c>
      <c r="I4" s="39">
        <f>H4*453592</f>
        <v>453592</v>
      </c>
      <c r="J4" s="40">
        <f>I4/1233481.84</f>
        <v>0.3677330182664059</v>
      </c>
      <c r="K4" s="38" t="s">
        <v>33</v>
      </c>
    </row>
    <row r="5" spans="1:11" ht="15">
      <c r="A5" s="33"/>
      <c r="B5" s="33" t="s">
        <v>15</v>
      </c>
      <c r="C5" s="6">
        <v>0.7</v>
      </c>
      <c r="D5" s="12">
        <v>4</v>
      </c>
      <c r="E5" s="6">
        <f t="shared" si="0"/>
        <v>2.8</v>
      </c>
      <c r="F5" s="6">
        <f>2*C5</f>
        <v>1.4</v>
      </c>
      <c r="G5" s="39">
        <f t="shared" si="1"/>
        <v>0.5</v>
      </c>
      <c r="H5" s="39">
        <f aca="true" t="shared" si="2" ref="H5:H9">G5*2</f>
        <v>1</v>
      </c>
      <c r="I5" s="39">
        <f aca="true" t="shared" si="3" ref="I5:I9">H5*453592</f>
        <v>453592</v>
      </c>
      <c r="J5" s="40">
        <f aca="true" t="shared" si="4" ref="J5:J9">I5/1233481.84</f>
        <v>0.3677330182664059</v>
      </c>
      <c r="K5" s="32" t="s">
        <v>33</v>
      </c>
    </row>
    <row r="6" spans="1:11" ht="15">
      <c r="A6" s="33"/>
      <c r="B6" s="33" t="s">
        <v>16</v>
      </c>
      <c r="C6" s="6">
        <v>3.14</v>
      </c>
      <c r="D6" s="12">
        <v>4</v>
      </c>
      <c r="E6" s="6">
        <f t="shared" si="0"/>
        <v>12.56</v>
      </c>
      <c r="F6" s="6">
        <f>2*C6</f>
        <v>6.28</v>
      </c>
      <c r="G6" s="39">
        <f t="shared" si="1"/>
        <v>0.5</v>
      </c>
      <c r="H6" s="39">
        <f t="shared" si="2"/>
        <v>1</v>
      </c>
      <c r="I6" s="39">
        <f t="shared" si="3"/>
        <v>453592</v>
      </c>
      <c r="J6" s="40">
        <f t="shared" si="4"/>
        <v>0.3677330182664059</v>
      </c>
      <c r="K6" s="32" t="s">
        <v>33</v>
      </c>
    </row>
    <row r="7" spans="1:11" ht="15">
      <c r="A7" s="33"/>
      <c r="B7" s="33" t="s">
        <v>17</v>
      </c>
      <c r="C7" s="6">
        <v>0.78</v>
      </c>
      <c r="D7" s="12">
        <v>4</v>
      </c>
      <c r="E7" s="6">
        <f t="shared" si="0"/>
        <v>3.12</v>
      </c>
      <c r="F7" s="6">
        <f>2*C7</f>
        <v>1.56</v>
      </c>
      <c r="G7" s="39">
        <f t="shared" si="1"/>
        <v>0.5</v>
      </c>
      <c r="H7" s="39">
        <f t="shared" si="2"/>
        <v>1</v>
      </c>
      <c r="I7" s="39">
        <f t="shared" si="3"/>
        <v>453592</v>
      </c>
      <c r="J7" s="40">
        <f t="shared" si="4"/>
        <v>0.3677330182664059</v>
      </c>
      <c r="K7" s="32" t="s">
        <v>33</v>
      </c>
    </row>
    <row r="8" spans="1:11" ht="15">
      <c r="A8" s="33"/>
      <c r="B8" s="33" t="s">
        <v>18</v>
      </c>
      <c r="C8" s="6">
        <v>4.58</v>
      </c>
      <c r="D8" s="12">
        <v>4</v>
      </c>
      <c r="E8" s="6">
        <f t="shared" si="0"/>
        <v>18.32</v>
      </c>
      <c r="F8" s="6">
        <f>2*C8</f>
        <v>9.16</v>
      </c>
      <c r="G8" s="39">
        <f t="shared" si="1"/>
        <v>0.5</v>
      </c>
      <c r="H8" s="39">
        <f t="shared" si="2"/>
        <v>1</v>
      </c>
      <c r="I8" s="39">
        <f t="shared" si="3"/>
        <v>453592</v>
      </c>
      <c r="J8" s="40">
        <f t="shared" si="4"/>
        <v>0.3677330182664059</v>
      </c>
      <c r="K8" s="32" t="s">
        <v>33</v>
      </c>
    </row>
    <row r="9" spans="1:11" ht="15">
      <c r="A9" s="33"/>
      <c r="B9" s="46" t="s">
        <v>19</v>
      </c>
      <c r="C9" s="47">
        <v>0.39</v>
      </c>
      <c r="D9" s="12">
        <v>3</v>
      </c>
      <c r="E9" s="6">
        <f t="shared" si="0"/>
        <v>1.17</v>
      </c>
      <c r="F9" s="6">
        <v>0.58</v>
      </c>
      <c r="G9" s="39">
        <f t="shared" si="1"/>
        <v>0.49572649572649574</v>
      </c>
      <c r="H9" s="39">
        <f t="shared" si="2"/>
        <v>0.9914529914529915</v>
      </c>
      <c r="I9" s="39">
        <f t="shared" si="3"/>
        <v>449715.1452991453</v>
      </c>
      <c r="J9" s="40">
        <f t="shared" si="4"/>
        <v>0.3645900010162657</v>
      </c>
      <c r="K9" s="32" t="s">
        <v>33</v>
      </c>
    </row>
    <row r="10" spans="1:11" ht="15">
      <c r="A10" s="41" t="s">
        <v>5</v>
      </c>
      <c r="B10" s="42"/>
      <c r="C10" s="43">
        <f>SUM(C4:C8)</f>
        <v>11.46</v>
      </c>
      <c r="D10" s="44"/>
      <c r="E10" s="45">
        <f>SUM(E4:E9)</f>
        <v>47.010000000000005</v>
      </c>
      <c r="F10" s="18">
        <f>SUM(F4:F9)</f>
        <v>23.5</v>
      </c>
      <c r="G10" s="110"/>
      <c r="H10" s="110"/>
      <c r="I10" s="110"/>
      <c r="J10" s="110"/>
      <c r="K10" s="111"/>
    </row>
    <row r="11" spans="1:11" ht="15" customHeight="1">
      <c r="A11" s="112"/>
      <c r="B11" s="112"/>
      <c r="C11" s="112"/>
      <c r="D11" s="112"/>
      <c r="E11" s="113"/>
      <c r="F11" s="114" t="s">
        <v>35</v>
      </c>
      <c r="G11" s="115"/>
      <c r="H11" s="115"/>
      <c r="I11" s="115"/>
      <c r="J11" s="115"/>
      <c r="K11" s="116"/>
    </row>
    <row r="12" spans="1:11" ht="15">
      <c r="A12" s="120"/>
      <c r="B12" s="120"/>
      <c r="C12" s="120"/>
      <c r="D12" s="120"/>
      <c r="E12" s="121"/>
      <c r="F12" s="117"/>
      <c r="G12" s="118"/>
      <c r="H12" s="118"/>
      <c r="I12" s="118"/>
      <c r="J12" s="118"/>
      <c r="K12" s="119"/>
    </row>
    <row r="14" ht="15">
      <c r="A14" s="27" t="s">
        <v>24</v>
      </c>
    </row>
  </sheetData>
  <mergeCells count="7">
    <mergeCell ref="A2:E2"/>
    <mergeCell ref="A1:K1"/>
    <mergeCell ref="F2:K2"/>
    <mergeCell ref="G10:K10"/>
    <mergeCell ref="A11:E11"/>
    <mergeCell ref="F11:K12"/>
    <mergeCell ref="A12:E12"/>
  </mergeCells>
  <printOptions/>
  <pageMargins left="0.7" right="0.7" top="0.75" bottom="0.75" header="0.3" footer="0.3"/>
  <pageSetup fitToHeight="1" fitToWidth="1" horizontalDpi="600" verticalDpi="600" orientation="landscape" scale="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workbookViewId="0" topLeftCell="A13">
      <selection activeCell="J31" sqref="J31"/>
    </sheetView>
  </sheetViews>
  <sheetFormatPr defaultColWidth="9.140625" defaultRowHeight="15"/>
  <cols>
    <col min="1" max="1" width="16.8515625" style="0" customWidth="1"/>
    <col min="4" max="4" width="17.140625" style="0" customWidth="1"/>
    <col min="5" max="5" width="12.00390625" style="0" customWidth="1"/>
    <col min="6" max="6" width="15.00390625" style="0" customWidth="1"/>
    <col min="7" max="7" width="12.421875" style="0" customWidth="1"/>
    <col min="8" max="8" width="12.57421875" style="0" customWidth="1"/>
    <col min="9" max="9" width="12.421875" style="0" customWidth="1"/>
    <col min="10" max="10" width="13.57421875" style="0" customWidth="1"/>
    <col min="12" max="12" width="13.00390625" style="0" customWidth="1"/>
    <col min="13" max="13" width="14.140625" style="0" customWidth="1"/>
  </cols>
  <sheetData>
    <row r="1" spans="1:10" ht="15">
      <c r="A1" s="101" t="s">
        <v>53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3" ht="15" customHeight="1">
      <c r="A2" s="1"/>
      <c r="B2" s="4"/>
      <c r="C2" s="4"/>
      <c r="D2" s="9"/>
      <c r="E2" s="103" t="s">
        <v>44</v>
      </c>
      <c r="F2" s="104"/>
      <c r="G2" s="105"/>
      <c r="H2" s="103" t="s">
        <v>45</v>
      </c>
      <c r="I2" s="104"/>
      <c r="J2" s="105"/>
      <c r="L2" s="130" t="s">
        <v>49</v>
      </c>
      <c r="M2" s="131"/>
    </row>
    <row r="3" spans="1:13" ht="51.75">
      <c r="A3" s="2" t="s">
        <v>0</v>
      </c>
      <c r="B3" s="48" t="s">
        <v>1</v>
      </c>
      <c r="C3" s="8" t="s">
        <v>2</v>
      </c>
      <c r="D3" s="10" t="s">
        <v>3</v>
      </c>
      <c r="E3" s="11" t="s">
        <v>4</v>
      </c>
      <c r="F3" s="13" t="s">
        <v>12</v>
      </c>
      <c r="G3" s="14" t="s">
        <v>13</v>
      </c>
      <c r="H3" s="11" t="s">
        <v>4</v>
      </c>
      <c r="I3" s="13" t="s">
        <v>12</v>
      </c>
      <c r="J3" s="14" t="s">
        <v>13</v>
      </c>
      <c r="L3" s="50" t="s">
        <v>48</v>
      </c>
      <c r="M3" s="50" t="s">
        <v>23</v>
      </c>
    </row>
    <row r="4" spans="1:13" ht="15">
      <c r="A4" s="46" t="s">
        <v>14</v>
      </c>
      <c r="B4" s="47">
        <v>2.26</v>
      </c>
      <c r="C4" s="72">
        <v>4</v>
      </c>
      <c r="D4" s="47">
        <f aca="true" t="shared" si="0" ref="D4:D8">C4*B4</f>
        <v>9.04</v>
      </c>
      <c r="E4" s="29">
        <v>2</v>
      </c>
      <c r="F4" s="29">
        <f>G4*D4</f>
        <v>12.0232</v>
      </c>
      <c r="G4" s="28">
        <v>1.33</v>
      </c>
      <c r="H4" s="70">
        <v>3</v>
      </c>
      <c r="I4" s="71">
        <f>J4*D4</f>
        <v>19.2552</v>
      </c>
      <c r="J4" s="71">
        <v>2.13</v>
      </c>
      <c r="L4" s="26"/>
      <c r="M4" s="26"/>
    </row>
    <row r="5" spans="1:13" ht="15">
      <c r="A5" s="46" t="s">
        <v>15</v>
      </c>
      <c r="B5" s="47">
        <v>0.7</v>
      </c>
      <c r="C5" s="72">
        <v>4</v>
      </c>
      <c r="D5" s="47">
        <f t="shared" si="0"/>
        <v>2.8</v>
      </c>
      <c r="E5" s="29">
        <v>2</v>
      </c>
      <c r="F5" s="29">
        <f aca="true" t="shared" si="1" ref="F5:F8">G5*D5</f>
        <v>3.7239999999999998</v>
      </c>
      <c r="G5" s="28">
        <v>1.33</v>
      </c>
      <c r="H5" s="70">
        <v>3</v>
      </c>
      <c r="I5" s="71">
        <f aca="true" t="shared" si="2" ref="I5:I8">J5*D5</f>
        <v>5.9639999999999995</v>
      </c>
      <c r="J5" s="71">
        <v>2.13</v>
      </c>
      <c r="L5" s="26"/>
      <c r="M5" s="26"/>
    </row>
    <row r="6" spans="1:13" ht="15">
      <c r="A6" s="46" t="s">
        <v>16</v>
      </c>
      <c r="B6" s="47">
        <v>3.14</v>
      </c>
      <c r="C6" s="72">
        <v>4</v>
      </c>
      <c r="D6" s="47">
        <f t="shared" si="0"/>
        <v>12.56</v>
      </c>
      <c r="E6" s="29">
        <v>2</v>
      </c>
      <c r="F6" s="29">
        <f t="shared" si="1"/>
        <v>16.704800000000002</v>
      </c>
      <c r="G6" s="28">
        <v>1.33</v>
      </c>
      <c r="H6" s="70">
        <v>3</v>
      </c>
      <c r="I6" s="71">
        <f t="shared" si="2"/>
        <v>26.7528</v>
      </c>
      <c r="J6" s="71">
        <v>2.13</v>
      </c>
      <c r="L6" s="26"/>
      <c r="M6" s="26"/>
    </row>
    <row r="7" spans="1:13" ht="15">
      <c r="A7" s="46" t="s">
        <v>17</v>
      </c>
      <c r="B7" s="47">
        <v>0.78</v>
      </c>
      <c r="C7" s="72">
        <v>4</v>
      </c>
      <c r="D7" s="47">
        <f t="shared" si="0"/>
        <v>3.12</v>
      </c>
      <c r="E7" s="29">
        <v>2</v>
      </c>
      <c r="F7" s="29">
        <f t="shared" si="1"/>
        <v>4.1496</v>
      </c>
      <c r="G7" s="28">
        <v>1.33</v>
      </c>
      <c r="H7" s="70">
        <v>3</v>
      </c>
      <c r="I7" s="71">
        <f t="shared" si="2"/>
        <v>6.6456</v>
      </c>
      <c r="J7" s="71">
        <v>2.13</v>
      </c>
      <c r="L7" s="26"/>
      <c r="M7" s="26"/>
    </row>
    <row r="8" spans="1:13" ht="15">
      <c r="A8" s="46" t="s">
        <v>18</v>
      </c>
      <c r="B8" s="47">
        <v>4.58</v>
      </c>
      <c r="C8" s="72">
        <v>4</v>
      </c>
      <c r="D8" s="47">
        <f t="shared" si="0"/>
        <v>18.32</v>
      </c>
      <c r="E8" s="29">
        <v>2</v>
      </c>
      <c r="F8" s="29">
        <f t="shared" si="1"/>
        <v>24.3656</v>
      </c>
      <c r="G8" s="28">
        <v>1.33</v>
      </c>
      <c r="H8" s="70">
        <v>3</v>
      </c>
      <c r="I8" s="71">
        <f t="shared" si="2"/>
        <v>39.0216</v>
      </c>
      <c r="J8" s="71">
        <v>2.13</v>
      </c>
      <c r="L8" s="26"/>
      <c r="M8" s="26"/>
    </row>
    <row r="9" spans="1:13" ht="15.75" thickBot="1">
      <c r="A9" s="21" t="s">
        <v>19</v>
      </c>
      <c r="B9" s="22">
        <v>0.39</v>
      </c>
      <c r="C9" s="23">
        <v>3</v>
      </c>
      <c r="D9" s="22">
        <f>C9*B9</f>
        <v>1.17</v>
      </c>
      <c r="E9" s="23" t="s">
        <v>9</v>
      </c>
      <c r="F9" s="23" t="s">
        <v>20</v>
      </c>
      <c r="G9" s="23" t="s">
        <v>10</v>
      </c>
      <c r="H9" s="23" t="s">
        <v>9</v>
      </c>
      <c r="I9" s="23" t="s">
        <v>20</v>
      </c>
      <c r="J9" s="23" t="s">
        <v>10</v>
      </c>
      <c r="L9" s="83">
        <v>0.59</v>
      </c>
      <c r="M9" s="84">
        <f>L9/D9</f>
        <v>0.5042735042735043</v>
      </c>
    </row>
    <row r="10" spans="1:13" ht="15.75" thickTop="1">
      <c r="A10" s="49"/>
      <c r="B10" s="6"/>
      <c r="C10" s="12"/>
      <c r="D10" s="6"/>
      <c r="E10" s="12"/>
      <c r="F10" s="12"/>
      <c r="G10" s="12"/>
      <c r="H10" s="12"/>
      <c r="I10" s="12"/>
      <c r="J10" s="12"/>
      <c r="L10" s="128" t="s">
        <v>47</v>
      </c>
      <c r="M10" s="129"/>
    </row>
    <row r="11" spans="1:10" ht="15">
      <c r="A11" s="49"/>
      <c r="B11" s="6"/>
      <c r="C11" s="12"/>
      <c r="D11" s="6"/>
      <c r="E11" s="12"/>
      <c r="F11" s="12"/>
      <c r="G11" s="12"/>
      <c r="H11" s="12"/>
      <c r="I11" s="12"/>
      <c r="J11" s="12"/>
    </row>
    <row r="12" spans="1:10" ht="15">
      <c r="A12" s="49"/>
      <c r="B12" s="24"/>
      <c r="C12" s="25"/>
      <c r="D12" s="24"/>
      <c r="E12" s="12"/>
      <c r="F12" s="12"/>
      <c r="G12" s="12"/>
      <c r="H12" s="12"/>
      <c r="I12" s="12"/>
      <c r="J12" s="12"/>
    </row>
    <row r="13" spans="1:10" ht="15">
      <c r="A13" s="3" t="s">
        <v>5</v>
      </c>
      <c r="B13" s="51">
        <f>SUM(B4:B12)</f>
        <v>11.850000000000001</v>
      </c>
      <c r="C13" s="51"/>
      <c r="D13" s="18">
        <f>SUM(D4:D12)</f>
        <v>47.010000000000005</v>
      </c>
      <c r="E13" s="19"/>
      <c r="F13" s="20">
        <f>SUM(F4:F8)</f>
        <v>60.9672</v>
      </c>
      <c r="G13" s="19"/>
      <c r="H13" s="19"/>
      <c r="I13" s="20">
        <f>SUM(I4:I8)</f>
        <v>97.63919999999999</v>
      </c>
      <c r="J13" s="19"/>
    </row>
    <row r="14" spans="1:13" ht="15" customHeight="1">
      <c r="A14" s="92"/>
      <c r="B14" s="93"/>
      <c r="C14" s="93"/>
      <c r="D14" s="94"/>
      <c r="E14" s="102" t="s">
        <v>46</v>
      </c>
      <c r="F14" s="102"/>
      <c r="G14" s="102"/>
      <c r="H14" s="132" t="s">
        <v>35</v>
      </c>
      <c r="I14" s="132"/>
      <c r="J14" s="132"/>
      <c r="K14" s="17"/>
      <c r="L14" s="17"/>
      <c r="M14" s="17"/>
    </row>
    <row r="15" spans="1:13" ht="15">
      <c r="A15" s="95"/>
      <c r="B15" s="96"/>
      <c r="C15" s="96"/>
      <c r="D15" s="97"/>
      <c r="E15" s="102"/>
      <c r="F15" s="102"/>
      <c r="G15" s="102"/>
      <c r="H15" s="132"/>
      <c r="I15" s="132"/>
      <c r="J15" s="132"/>
      <c r="K15" s="17"/>
      <c r="L15" s="17"/>
      <c r="M15" s="17"/>
    </row>
    <row r="18" spans="1:14" ht="45">
      <c r="A18" s="78" t="s">
        <v>6</v>
      </c>
      <c r="B18" s="79" t="s">
        <v>42</v>
      </c>
      <c r="D18" s="80" t="s">
        <v>40</v>
      </c>
      <c r="E18" s="81" t="s">
        <v>42</v>
      </c>
      <c r="F18" s="66"/>
      <c r="G18" s="66"/>
      <c r="H18" s="67"/>
      <c r="N18" s="66"/>
    </row>
    <row r="19" spans="1:5" ht="15">
      <c r="A19" s="69">
        <v>0.75</v>
      </c>
      <c r="B19" s="69">
        <v>0.45</v>
      </c>
      <c r="D19" s="74">
        <v>1.5</v>
      </c>
      <c r="E19" s="75">
        <v>1.07</v>
      </c>
    </row>
    <row r="20" spans="1:5" ht="15">
      <c r="A20" s="69">
        <v>1</v>
      </c>
      <c r="B20" s="69">
        <v>0.6</v>
      </c>
      <c r="D20" s="74">
        <v>2</v>
      </c>
      <c r="E20" s="75">
        <v>1.42</v>
      </c>
    </row>
    <row r="21" spans="1:5" ht="15">
      <c r="A21" s="69">
        <v>1.5</v>
      </c>
      <c r="B21" s="69">
        <v>1</v>
      </c>
      <c r="D21" s="76">
        <v>2.5</v>
      </c>
      <c r="E21" s="75">
        <v>1.78</v>
      </c>
    </row>
    <row r="22" spans="1:5" ht="15">
      <c r="A22" s="73">
        <v>2</v>
      </c>
      <c r="B22" s="73">
        <v>1.33</v>
      </c>
      <c r="D22" s="77">
        <v>3</v>
      </c>
      <c r="E22" s="77">
        <v>2.13</v>
      </c>
    </row>
    <row r="23" spans="1:5" ht="15">
      <c r="A23" s="69">
        <v>2.5</v>
      </c>
      <c r="B23" s="69">
        <v>1.67</v>
      </c>
      <c r="D23" s="76">
        <v>3.5</v>
      </c>
      <c r="E23" s="75">
        <v>2.48</v>
      </c>
    </row>
    <row r="24" spans="1:5" ht="15">
      <c r="A24" s="69">
        <v>3</v>
      </c>
      <c r="B24" s="69">
        <v>2</v>
      </c>
      <c r="D24" s="76">
        <v>4</v>
      </c>
      <c r="E24" s="75">
        <v>2.84</v>
      </c>
    </row>
    <row r="25" spans="1:5" ht="15">
      <c r="A25" s="47">
        <v>4</v>
      </c>
      <c r="B25" s="47">
        <v>2.6</v>
      </c>
      <c r="D25" s="126" t="s">
        <v>41</v>
      </c>
      <c r="E25" s="127"/>
    </row>
    <row r="26" spans="1:2" ht="15">
      <c r="A26" s="90" t="s">
        <v>8</v>
      </c>
      <c r="B26" s="91"/>
    </row>
    <row r="27" spans="1:2" ht="15">
      <c r="A27" s="85"/>
      <c r="B27" s="85"/>
    </row>
    <row r="28" spans="1:8" ht="15">
      <c r="A28" s="122" t="s">
        <v>50</v>
      </c>
      <c r="B28" s="122"/>
      <c r="C28" s="122"/>
      <c r="D28" s="122"/>
      <c r="E28" s="122"/>
      <c r="F28" s="122"/>
      <c r="G28" s="122"/>
      <c r="H28" s="122"/>
    </row>
    <row r="29" spans="1:8" ht="15">
      <c r="A29" s="53" t="s">
        <v>38</v>
      </c>
      <c r="B29" s="54"/>
      <c r="C29" s="54"/>
      <c r="D29" s="54"/>
      <c r="E29" s="54"/>
      <c r="F29" s="54"/>
      <c r="G29" s="88" t="s">
        <v>37</v>
      </c>
      <c r="H29" s="55">
        <v>13262</v>
      </c>
    </row>
    <row r="30" spans="1:8" ht="15">
      <c r="A30" s="56"/>
      <c r="B30" s="57" t="s">
        <v>21</v>
      </c>
      <c r="C30" s="58"/>
      <c r="D30" s="58"/>
      <c r="E30" s="58"/>
      <c r="F30" s="58"/>
      <c r="G30" s="59"/>
      <c r="H30" s="60"/>
    </row>
    <row r="31" spans="7:8" ht="15">
      <c r="G31" s="52"/>
      <c r="H31" s="52"/>
    </row>
    <row r="32" spans="1:8" ht="15">
      <c r="A32" s="123" t="s">
        <v>51</v>
      </c>
      <c r="B32" s="124"/>
      <c r="C32" s="124"/>
      <c r="D32" s="124"/>
      <c r="E32" s="124"/>
      <c r="F32" s="124"/>
      <c r="G32" s="124"/>
      <c r="H32" s="125"/>
    </row>
    <row r="33" spans="1:8" ht="15">
      <c r="A33" s="53" t="s">
        <v>39</v>
      </c>
      <c r="B33" s="54"/>
      <c r="C33" s="54"/>
      <c r="D33" s="54"/>
      <c r="E33" s="54"/>
      <c r="F33" s="61"/>
      <c r="G33" s="88" t="s">
        <v>37</v>
      </c>
      <c r="H33" s="55">
        <v>9240</v>
      </c>
    </row>
    <row r="34" spans="1:8" ht="15">
      <c r="A34" s="62"/>
      <c r="B34" s="63" t="s">
        <v>21</v>
      </c>
      <c r="C34" s="36"/>
      <c r="D34" s="36"/>
      <c r="E34" s="36"/>
      <c r="F34" s="36"/>
      <c r="G34" s="36"/>
      <c r="H34" s="64"/>
    </row>
    <row r="35" spans="1:8" ht="15">
      <c r="A35" s="56"/>
      <c r="B35" s="57" t="s">
        <v>36</v>
      </c>
      <c r="C35" s="57"/>
      <c r="D35" s="57"/>
      <c r="E35" s="57"/>
      <c r="F35" s="58"/>
      <c r="G35" s="58"/>
      <c r="H35" s="65"/>
    </row>
    <row r="37" spans="1:8" ht="15">
      <c r="A37" s="123" t="s">
        <v>51</v>
      </c>
      <c r="B37" s="124"/>
      <c r="C37" s="124"/>
      <c r="D37" s="124"/>
      <c r="E37" s="124"/>
      <c r="F37" s="124"/>
      <c r="G37" s="124"/>
      <c r="H37" s="125"/>
    </row>
    <row r="38" spans="1:8" ht="15">
      <c r="A38" s="53" t="s">
        <v>54</v>
      </c>
      <c r="B38" s="54"/>
      <c r="C38" s="54"/>
      <c r="D38" s="54"/>
      <c r="E38" s="54"/>
      <c r="F38" s="61"/>
      <c r="G38" s="88" t="s">
        <v>37</v>
      </c>
      <c r="H38" s="55">
        <v>9240</v>
      </c>
    </row>
    <row r="39" spans="1:8" ht="15">
      <c r="A39" s="62"/>
      <c r="B39" s="63" t="s">
        <v>21</v>
      </c>
      <c r="C39" s="36"/>
      <c r="D39" s="36"/>
      <c r="E39" s="36"/>
      <c r="F39" s="36"/>
      <c r="G39" s="36"/>
      <c r="H39" s="64"/>
    </row>
    <row r="40" spans="1:8" ht="15">
      <c r="A40" s="56"/>
      <c r="B40" s="57" t="s">
        <v>36</v>
      </c>
      <c r="C40" s="57"/>
      <c r="D40" s="57"/>
      <c r="E40" s="57"/>
      <c r="F40" s="58"/>
      <c r="G40" s="58"/>
      <c r="H40" s="65"/>
    </row>
  </sheetData>
  <mergeCells count="13">
    <mergeCell ref="A1:J1"/>
    <mergeCell ref="E14:G15"/>
    <mergeCell ref="A37:H37"/>
    <mergeCell ref="L2:M2"/>
    <mergeCell ref="A14:D15"/>
    <mergeCell ref="H2:J2"/>
    <mergeCell ref="H14:J15"/>
    <mergeCell ref="E2:G2"/>
    <mergeCell ref="A28:H28"/>
    <mergeCell ref="A32:H32"/>
    <mergeCell ref="D25:E25"/>
    <mergeCell ref="A26:B26"/>
    <mergeCell ref="L10:M10"/>
  </mergeCells>
  <printOptions/>
  <pageMargins left="0.7" right="0.7" top="0.75" bottom="0.75" header="0.3" footer="0.3"/>
  <pageSetup fitToHeight="1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Blumer</dc:creator>
  <cp:keywords/>
  <dc:description/>
  <cp:lastModifiedBy>Blumer</cp:lastModifiedBy>
  <cp:lastPrinted>2016-04-02T13:59:01Z</cp:lastPrinted>
  <dcterms:created xsi:type="dcterms:W3CDTF">2014-04-14T13:47:11Z</dcterms:created>
  <dcterms:modified xsi:type="dcterms:W3CDTF">2016-05-12T02:57:53Z</dcterms:modified>
  <cp:category/>
  <cp:version/>
  <cp:contentType/>
  <cp:contentStatus/>
</cp:coreProperties>
</file>