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50" yWindow="60" windowWidth="18570" windowHeight="7560" tabRatio="630" firstSheet="2" activeTab="3"/>
  </bookViews>
  <sheets>
    <sheet name="ENTRY " sheetId="11" r:id="rId1"/>
    <sheet name="BOAT SURVEY" sheetId="19" r:id="rId2"/>
    <sheet name="STATS" sheetId="15" r:id="rId3"/>
    <sheet name="2016 Stats Summary" sheetId="32" r:id="rId4"/>
    <sheet name="MAX DEPTH GRAPH" sheetId="25" r:id="rId5"/>
    <sheet name="CALCULATE FQI" sheetId="23" r:id="rId6"/>
    <sheet name="2016 Edited FQI" sheetId="31" r:id="rId7"/>
    <sheet name="2011 Edited FQI" sheetId="30" r:id="rId8"/>
  </sheets>
  <definedNames>
    <definedName name="_xlnm.Print_Area" localSheetId="3">'2016 Stats Summary'!$B$1:$F$35</definedName>
    <definedName name="_xlnm.Print_Area" localSheetId="1">'BOAT SURVEY'!$A$1:$C$15</definedName>
    <definedName name="_xlnm.Print_Area" localSheetId="0">'ENTRY '!$A$1:$AJ$24</definedName>
    <definedName name="_xlnm.Print_Area" localSheetId="2">STATS!$B$1:$U$35</definedName>
  </definedNames>
  <calcPr calcId="125725"/>
</workbook>
</file>

<file path=xl/calcChain.xml><?xml version="1.0" encoding="utf-8"?>
<calcChain xmlns="http://schemas.openxmlformats.org/spreadsheetml/2006/main">
  <c r="D35" i="31"/>
  <c r="E35" s="1"/>
  <c r="D34"/>
  <c r="E34" s="1"/>
  <c r="D33"/>
  <c r="E33" s="1"/>
  <c r="D32"/>
  <c r="E32" s="1"/>
  <c r="D31"/>
  <c r="E31" s="1"/>
  <c r="D30"/>
  <c r="E30" s="1"/>
  <c r="D29"/>
  <c r="E29" s="1"/>
  <c r="D28"/>
  <c r="E28" s="1"/>
  <c r="D27"/>
  <c r="E27" s="1"/>
  <c r="D26"/>
  <c r="E26" s="1"/>
  <c r="D25"/>
  <c r="E25" s="1"/>
  <c r="D24"/>
  <c r="E24" s="1"/>
  <c r="D23"/>
  <c r="E23" s="1"/>
  <c r="D22"/>
  <c r="E22" s="1"/>
  <c r="D21"/>
  <c r="E21" s="1"/>
  <c r="D20"/>
  <c r="E20" s="1"/>
  <c r="D19"/>
  <c r="E19" s="1"/>
  <c r="D18"/>
  <c r="E18" s="1"/>
  <c r="D17"/>
  <c r="E17" s="1"/>
  <c r="D16"/>
  <c r="E16" s="1"/>
  <c r="D15"/>
  <c r="E15" s="1"/>
  <c r="D14"/>
  <c r="E14" s="1"/>
  <c r="D13"/>
  <c r="E13" s="1"/>
  <c r="D12"/>
  <c r="E12" s="1"/>
  <c r="D11"/>
  <c r="E11" s="1"/>
  <c r="D10"/>
  <c r="E10" s="1"/>
  <c r="D9"/>
  <c r="E9" s="1"/>
  <c r="D3"/>
  <c r="D2"/>
  <c r="D1"/>
  <c r="D42" i="30"/>
  <c r="E43" s="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D37" i="31" l="1"/>
  <c r="E38" s="1"/>
  <c r="E44" i="30"/>
  <c r="E39" i="31" l="1"/>
  <c r="D3" i="23" l="1"/>
  <c r="D2"/>
  <c r="D1"/>
  <c r="C17" i="15" l="1"/>
  <c r="C34" s="1"/>
  <c r="EY12"/>
  <c r="EX12"/>
  <c r="EW12"/>
  <c r="EV12"/>
  <c r="EU12"/>
  <c r="ET12"/>
  <c r="ES12"/>
  <c r="ER12"/>
  <c r="EQ12"/>
  <c r="EP12"/>
  <c r="EO12"/>
  <c r="EN12"/>
  <c r="EM12"/>
  <c r="EL12"/>
  <c r="EK12"/>
  <c r="EJ12"/>
  <c r="EI12"/>
  <c r="EH12"/>
  <c r="EG12"/>
  <c r="EF12"/>
  <c r="EE12"/>
  <c r="ED12"/>
  <c r="EC12"/>
  <c r="EB12"/>
  <c r="EA12"/>
  <c r="DZ12"/>
  <c r="DY12"/>
  <c r="DX12"/>
  <c r="DW12"/>
  <c r="DV12"/>
  <c r="DU12"/>
  <c r="DT12"/>
  <c r="DS12"/>
  <c r="DR12"/>
  <c r="DQ12"/>
  <c r="DP12"/>
  <c r="DO12"/>
  <c r="DN12"/>
  <c r="DM12"/>
  <c r="DL12"/>
  <c r="DK12"/>
  <c r="DJ12"/>
  <c r="DI12"/>
  <c r="DH12"/>
  <c r="DG12"/>
  <c r="DF12"/>
  <c r="DE12"/>
  <c r="DD12"/>
  <c r="DC12"/>
  <c r="DB12"/>
  <c r="DA12"/>
  <c r="CZ12"/>
  <c r="CY12"/>
  <c r="CX12"/>
  <c r="CW12"/>
  <c r="CV12"/>
  <c r="CU12"/>
  <c r="CT12"/>
  <c r="CS12"/>
  <c r="CR12"/>
  <c r="CQ12"/>
  <c r="CP12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X12"/>
  <c r="BW12"/>
  <c r="BV12"/>
  <c r="BU12"/>
  <c r="BT12"/>
  <c r="BS12"/>
  <c r="BR12"/>
  <c r="BQ12"/>
  <c r="BP12"/>
  <c r="BO12"/>
  <c r="BN12"/>
  <c r="BM12"/>
  <c r="BL12"/>
  <c r="BK12"/>
  <c r="BJ12"/>
  <c r="BI12"/>
  <c r="BH12"/>
  <c r="BG12"/>
  <c r="BF12"/>
  <c r="BE12"/>
  <c r="BD12"/>
  <c r="BC12"/>
  <c r="BB12"/>
  <c r="BA12"/>
  <c r="AZ12"/>
  <c r="AY12"/>
  <c r="AX12"/>
  <c r="AW12"/>
  <c r="AV12"/>
  <c r="AU12"/>
  <c r="AT12"/>
  <c r="AS12"/>
  <c r="AR12"/>
  <c r="AQ12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1" l="1"/>
  <c r="C24"/>
  <c r="C23" s="1"/>
  <c r="EY7"/>
  <c r="EX7"/>
  <c r="EW7"/>
  <c r="EW11" s="1"/>
  <c r="EW13" s="1"/>
  <c r="EV7"/>
  <c r="EV11" s="1"/>
  <c r="EU7"/>
  <c r="ET7"/>
  <c r="ES7"/>
  <c r="ER7"/>
  <c r="EQ7"/>
  <c r="EP7"/>
  <c r="EO7"/>
  <c r="EN7"/>
  <c r="EM7"/>
  <c r="EM11" s="1"/>
  <c r="EL7"/>
  <c r="EK7"/>
  <c r="EJ7"/>
  <c r="EI7"/>
  <c r="EH7"/>
  <c r="EG7"/>
  <c r="EF7"/>
  <c r="EE7"/>
  <c r="ED7"/>
  <c r="EC7"/>
  <c r="EB7"/>
  <c r="EA7"/>
  <c r="DZ7"/>
  <c r="DY7"/>
  <c r="DX7"/>
  <c r="DW7"/>
  <c r="DV7"/>
  <c r="DU7"/>
  <c r="DT7"/>
  <c r="DS7"/>
  <c r="DS9" s="1"/>
  <c r="DR7"/>
  <c r="DQ7"/>
  <c r="DP7"/>
  <c r="DO7"/>
  <c r="DN7"/>
  <c r="DM7"/>
  <c r="DL7"/>
  <c r="DK7"/>
  <c r="DJ7"/>
  <c r="DI7"/>
  <c r="DI9" s="1"/>
  <c r="DH7"/>
  <c r="DH9" s="1"/>
  <c r="DG7"/>
  <c r="DF7"/>
  <c r="DE7"/>
  <c r="DD7"/>
  <c r="DC7"/>
  <c r="DB7"/>
  <c r="DA7"/>
  <c r="CZ7"/>
  <c r="CY7"/>
  <c r="CX7"/>
  <c r="CX9" s="1"/>
  <c r="CW7"/>
  <c r="CW11" s="1"/>
  <c r="CV7"/>
  <c r="CV10" s="1"/>
  <c r="CU7"/>
  <c r="CT7"/>
  <c r="CS7"/>
  <c r="CS9" s="1"/>
  <c r="CR7"/>
  <c r="CQ7"/>
  <c r="CP7"/>
  <c r="CO7"/>
  <c r="CO10" s="1"/>
  <c r="CN7"/>
  <c r="CN9" s="1"/>
  <c r="CM7"/>
  <c r="CL7"/>
  <c r="CK7"/>
  <c r="CJ7"/>
  <c r="CJ9" s="1"/>
  <c r="CI7"/>
  <c r="CH7"/>
  <c r="CH9" s="1"/>
  <c r="CG7"/>
  <c r="CF7"/>
  <c r="CF9" s="1"/>
  <c r="CE7"/>
  <c r="CD7"/>
  <c r="CC7"/>
  <c r="CC9" s="1"/>
  <c r="CB7"/>
  <c r="CA7"/>
  <c r="BZ7"/>
  <c r="BY7"/>
  <c r="BX7"/>
  <c r="BX9" s="1"/>
  <c r="BW7"/>
  <c r="BV7"/>
  <c r="BU7"/>
  <c r="BT7"/>
  <c r="BT9" s="1"/>
  <c r="BS7"/>
  <c r="BR7"/>
  <c r="BQ7"/>
  <c r="BP7"/>
  <c r="BP9" s="1"/>
  <c r="BO7"/>
  <c r="BO11" s="1"/>
  <c r="BO13" s="1"/>
  <c r="BN7"/>
  <c r="BM7"/>
  <c r="BL7"/>
  <c r="BL9" s="1"/>
  <c r="BK7"/>
  <c r="BK9" s="1"/>
  <c r="BJ7"/>
  <c r="BI7"/>
  <c r="BI10" s="1"/>
  <c r="BH7"/>
  <c r="BH9" s="1"/>
  <c r="BG7"/>
  <c r="BG11" s="1"/>
  <c r="BF7"/>
  <c r="BE7"/>
  <c r="BD7"/>
  <c r="BC7"/>
  <c r="BC10" s="1"/>
  <c r="BB7"/>
  <c r="BA7"/>
  <c r="AZ7"/>
  <c r="AZ9" s="1"/>
  <c r="AY7"/>
  <c r="AY10" s="1"/>
  <c r="AX7"/>
  <c r="AW7"/>
  <c r="AW11" s="1"/>
  <c r="AV7"/>
  <c r="AV10" s="1"/>
  <c r="AU7"/>
  <c r="AT7"/>
  <c r="AS7"/>
  <c r="AR7"/>
  <c r="AR10" s="1"/>
  <c r="AQ7"/>
  <c r="AP7"/>
  <c r="AO7"/>
  <c r="AN7"/>
  <c r="AN10" s="1"/>
  <c r="AM7"/>
  <c r="AL7"/>
  <c r="AK7"/>
  <c r="AK11" s="1"/>
  <c r="AJ7"/>
  <c r="AJ11" s="1"/>
  <c r="AI7"/>
  <c r="AH7"/>
  <c r="AG7"/>
  <c r="AF7"/>
  <c r="AE7"/>
  <c r="AE9" s="1"/>
  <c r="AD7"/>
  <c r="AC7"/>
  <c r="AB7"/>
  <c r="AA7"/>
  <c r="Z7"/>
  <c r="Y7"/>
  <c r="X7"/>
  <c r="X10" s="1"/>
  <c r="W7"/>
  <c r="V7"/>
  <c r="U7"/>
  <c r="U11" s="1"/>
  <c r="T7"/>
  <c r="T11" s="1"/>
  <c r="S7"/>
  <c r="R7"/>
  <c r="Q7"/>
  <c r="P7"/>
  <c r="P9" s="1"/>
  <c r="O7"/>
  <c r="N7"/>
  <c r="M7"/>
  <c r="M10" s="1"/>
  <c r="L7"/>
  <c r="L10" s="1"/>
  <c r="K7"/>
  <c r="J7"/>
  <c r="I7"/>
  <c r="I9" s="1"/>
  <c r="H7"/>
  <c r="G7"/>
  <c r="F7"/>
  <c r="E7"/>
  <c r="E11" s="1"/>
  <c r="D7"/>
  <c r="D11" s="1"/>
  <c r="B5"/>
  <c r="B4"/>
  <c r="B3"/>
  <c r="B2"/>
  <c r="EY1"/>
  <c r="EX1"/>
  <c r="EW1"/>
  <c r="EV1"/>
  <c r="EU1"/>
  <c r="ET1"/>
  <c r="ES1"/>
  <c r="ER1"/>
  <c r="EQ1"/>
  <c r="EP1"/>
  <c r="EO1"/>
  <c r="EN1"/>
  <c r="EM1"/>
  <c r="EL1"/>
  <c r="EK1"/>
  <c r="EJ1"/>
  <c r="EI1"/>
  <c r="EH1"/>
  <c r="EG1"/>
  <c r="EF1"/>
  <c r="EE1"/>
  <c r="ED1"/>
  <c r="EC1"/>
  <c r="EB1"/>
  <c r="EA1"/>
  <c r="DZ1"/>
  <c r="DY1"/>
  <c r="DX1"/>
  <c r="DW1"/>
  <c r="DV1"/>
  <c r="DU1"/>
  <c r="DT1"/>
  <c r="DS1"/>
  <c r="DR1"/>
  <c r="DQ1"/>
  <c r="DP1"/>
  <c r="DO1"/>
  <c r="DN1"/>
  <c r="DM1"/>
  <c r="DL1"/>
  <c r="DK1"/>
  <c r="DJ1"/>
  <c r="DI1"/>
  <c r="DH1"/>
  <c r="DG1"/>
  <c r="DF1"/>
  <c r="DE1"/>
  <c r="DD1"/>
  <c r="DC1"/>
  <c r="DB1"/>
  <c r="DA1"/>
  <c r="CZ1"/>
  <c r="CY1"/>
  <c r="CX1"/>
  <c r="CW1"/>
  <c r="CV1"/>
  <c r="CU1"/>
  <c r="CT1"/>
  <c r="CS1"/>
  <c r="CR1"/>
  <c r="CQ1"/>
  <c r="CP1"/>
  <c r="CO1"/>
  <c r="CN1"/>
  <c r="CM1"/>
  <c r="CL1"/>
  <c r="CK1"/>
  <c r="CJ1"/>
  <c r="CI1"/>
  <c r="CH1"/>
  <c r="CG1"/>
  <c r="CF1"/>
  <c r="CE1"/>
  <c r="CD1"/>
  <c r="CC1"/>
  <c r="CB1"/>
  <c r="CA1"/>
  <c r="BZ1"/>
  <c r="BY1"/>
  <c r="BX1"/>
  <c r="BW1"/>
  <c r="BV1"/>
  <c r="BU1"/>
  <c r="BT1"/>
  <c r="BS1"/>
  <c r="BR1"/>
  <c r="BQ1"/>
  <c r="BP1"/>
  <c r="BO1"/>
  <c r="BN1"/>
  <c r="BM1"/>
  <c r="BL1"/>
  <c r="BK1"/>
  <c r="BJ1"/>
  <c r="BI1"/>
  <c r="BH1"/>
  <c r="BG1"/>
  <c r="BF1"/>
  <c r="BE1"/>
  <c r="BD1"/>
  <c r="BC1"/>
  <c r="BB1"/>
  <c r="BA1"/>
  <c r="AZ1"/>
  <c r="AY1"/>
  <c r="AX1"/>
  <c r="AW1"/>
  <c r="AV1"/>
  <c r="AU1"/>
  <c r="AT1"/>
  <c r="AS1"/>
  <c r="AR1"/>
  <c r="AQ1"/>
  <c r="AP1"/>
  <c r="AO1"/>
  <c r="AN1"/>
  <c r="AM1"/>
  <c r="AL1"/>
  <c r="AK1"/>
  <c r="AJ1"/>
  <c r="AI1"/>
  <c r="AH1"/>
  <c r="AG1"/>
  <c r="AF1"/>
  <c r="AE1"/>
  <c r="AD1"/>
  <c r="AC1"/>
  <c r="AB1"/>
  <c r="AA1"/>
  <c r="Z1"/>
  <c r="Y1"/>
  <c r="X1"/>
  <c r="W1"/>
  <c r="V1"/>
  <c r="U1"/>
  <c r="T1"/>
  <c r="S1"/>
  <c r="R1"/>
  <c r="Q1"/>
  <c r="P1"/>
  <c r="O1"/>
  <c r="N1"/>
  <c r="M1"/>
  <c r="L1"/>
  <c r="K1"/>
  <c r="J1"/>
  <c r="I1"/>
  <c r="H1"/>
  <c r="G1"/>
  <c r="F1"/>
  <c r="B6" i="19"/>
  <c r="B5"/>
  <c r="B4"/>
  <c r="B3"/>
  <c r="B2"/>
  <c r="D1208" i="11"/>
  <c r="C1208"/>
  <c r="B1208"/>
  <c r="G1208" s="1"/>
  <c r="D1207"/>
  <c r="C1207"/>
  <c r="B1207"/>
  <c r="G1207" s="1"/>
  <c r="D1206"/>
  <c r="C1206"/>
  <c r="B1206"/>
  <c r="G1206" s="1"/>
  <c r="D1205"/>
  <c r="C1205"/>
  <c r="B1205"/>
  <c r="G1205" s="1"/>
  <c r="D1204"/>
  <c r="C1204"/>
  <c r="B1204"/>
  <c r="G1204" s="1"/>
  <c r="D1203"/>
  <c r="C1203"/>
  <c r="B1203"/>
  <c r="G1203" s="1"/>
  <c r="D1202"/>
  <c r="C1202"/>
  <c r="B1202"/>
  <c r="G1202" s="1"/>
  <c r="D1201"/>
  <c r="C1201"/>
  <c r="B1201"/>
  <c r="G1201" s="1"/>
  <c r="D1200"/>
  <c r="C1200"/>
  <c r="B1200"/>
  <c r="G1200" s="1"/>
  <c r="D1199"/>
  <c r="C1199"/>
  <c r="B1199"/>
  <c r="G1199" s="1"/>
  <c r="D1198"/>
  <c r="C1198"/>
  <c r="B1198"/>
  <c r="G1198" s="1"/>
  <c r="D1197"/>
  <c r="C1197"/>
  <c r="B1197"/>
  <c r="G1197" s="1"/>
  <c r="D1196"/>
  <c r="C1196"/>
  <c r="B1196"/>
  <c r="G1196" s="1"/>
  <c r="D1195"/>
  <c r="C1195"/>
  <c r="B1195"/>
  <c r="G1195" s="1"/>
  <c r="D1194"/>
  <c r="C1194"/>
  <c r="B1194"/>
  <c r="G1194" s="1"/>
  <c r="D1193"/>
  <c r="C1193"/>
  <c r="B1193"/>
  <c r="G1193" s="1"/>
  <c r="D1192"/>
  <c r="C1192"/>
  <c r="B1192"/>
  <c r="G1192" s="1"/>
  <c r="D1191"/>
  <c r="C1191"/>
  <c r="B1191"/>
  <c r="G1191" s="1"/>
  <c r="D1190"/>
  <c r="C1190"/>
  <c r="B1190"/>
  <c r="G1190" s="1"/>
  <c r="D1189"/>
  <c r="C1189"/>
  <c r="B1189"/>
  <c r="G1189" s="1"/>
  <c r="G1188"/>
  <c r="D1188"/>
  <c r="C1188"/>
  <c r="B1188"/>
  <c r="D1187"/>
  <c r="C1187"/>
  <c r="B1187"/>
  <c r="G1187" s="1"/>
  <c r="D1186"/>
  <c r="C1186"/>
  <c r="B1186"/>
  <c r="G1186" s="1"/>
  <c r="D1185"/>
  <c r="C1185"/>
  <c r="B1185"/>
  <c r="G1185" s="1"/>
  <c r="D1184"/>
  <c r="C1184"/>
  <c r="B1184"/>
  <c r="G1184" s="1"/>
  <c r="D1183"/>
  <c r="C1183"/>
  <c r="B1183"/>
  <c r="G1183" s="1"/>
  <c r="D1182"/>
  <c r="C1182"/>
  <c r="B1182"/>
  <c r="G1182" s="1"/>
  <c r="D1181"/>
  <c r="C1181"/>
  <c r="B1181"/>
  <c r="G1181" s="1"/>
  <c r="D1180"/>
  <c r="C1180"/>
  <c r="B1180"/>
  <c r="G1180" s="1"/>
  <c r="D1179"/>
  <c r="C1179"/>
  <c r="B1179"/>
  <c r="G1179" s="1"/>
  <c r="D1178"/>
  <c r="C1178"/>
  <c r="B1178"/>
  <c r="G1178" s="1"/>
  <c r="D1177"/>
  <c r="C1177"/>
  <c r="B1177"/>
  <c r="G1177" s="1"/>
  <c r="D1176"/>
  <c r="C1176"/>
  <c r="B1176"/>
  <c r="G1176" s="1"/>
  <c r="D1175"/>
  <c r="C1175"/>
  <c r="B1175"/>
  <c r="G1175" s="1"/>
  <c r="D1174"/>
  <c r="C1174"/>
  <c r="B1174"/>
  <c r="G1174" s="1"/>
  <c r="D1173"/>
  <c r="C1173"/>
  <c r="B1173"/>
  <c r="G1173" s="1"/>
  <c r="D1172"/>
  <c r="C1172"/>
  <c r="B1172"/>
  <c r="G1172" s="1"/>
  <c r="D1171"/>
  <c r="C1171"/>
  <c r="B1171"/>
  <c r="G1171" s="1"/>
  <c r="D1170"/>
  <c r="C1170"/>
  <c r="B1170"/>
  <c r="G1170" s="1"/>
  <c r="D1169"/>
  <c r="C1169"/>
  <c r="B1169"/>
  <c r="G1169" s="1"/>
  <c r="D1168"/>
  <c r="C1168"/>
  <c r="B1168"/>
  <c r="G1168" s="1"/>
  <c r="D1167"/>
  <c r="C1167"/>
  <c r="B1167"/>
  <c r="G1167" s="1"/>
  <c r="D1166"/>
  <c r="C1166"/>
  <c r="B1166"/>
  <c r="G1166" s="1"/>
  <c r="D1165"/>
  <c r="C1165"/>
  <c r="B1165"/>
  <c r="G1165" s="1"/>
  <c r="D1164"/>
  <c r="C1164"/>
  <c r="B1164"/>
  <c r="G1164" s="1"/>
  <c r="D1163"/>
  <c r="C1163"/>
  <c r="B1163"/>
  <c r="G1163" s="1"/>
  <c r="D1162"/>
  <c r="C1162"/>
  <c r="B1162"/>
  <c r="G1162" s="1"/>
  <c r="D1161"/>
  <c r="C1161"/>
  <c r="B1161"/>
  <c r="G1161" s="1"/>
  <c r="D1160"/>
  <c r="C1160"/>
  <c r="B1160"/>
  <c r="G1160" s="1"/>
  <c r="D1159"/>
  <c r="C1159"/>
  <c r="B1159"/>
  <c r="G1159" s="1"/>
  <c r="D1158"/>
  <c r="C1158"/>
  <c r="B1158"/>
  <c r="G1158" s="1"/>
  <c r="D1157"/>
  <c r="C1157"/>
  <c r="B1157"/>
  <c r="G1157" s="1"/>
  <c r="D1156"/>
  <c r="C1156"/>
  <c r="B1156"/>
  <c r="G1156" s="1"/>
  <c r="D1155"/>
  <c r="C1155"/>
  <c r="B1155"/>
  <c r="G1155" s="1"/>
  <c r="D1154"/>
  <c r="C1154"/>
  <c r="B1154"/>
  <c r="G1154" s="1"/>
  <c r="D1153"/>
  <c r="C1153"/>
  <c r="B1153"/>
  <c r="G1153" s="1"/>
  <c r="D1152"/>
  <c r="C1152"/>
  <c r="B1152"/>
  <c r="G1152" s="1"/>
  <c r="D1151"/>
  <c r="C1151"/>
  <c r="B1151"/>
  <c r="G1151" s="1"/>
  <c r="G1150"/>
  <c r="D1150"/>
  <c r="C1150"/>
  <c r="B1150"/>
  <c r="D1149"/>
  <c r="C1149"/>
  <c r="B1149"/>
  <c r="G1149" s="1"/>
  <c r="D1148"/>
  <c r="C1148"/>
  <c r="B1148"/>
  <c r="G1148" s="1"/>
  <c r="D1147"/>
  <c r="C1147"/>
  <c r="B1147"/>
  <c r="G1147" s="1"/>
  <c r="D1146"/>
  <c r="C1146"/>
  <c r="B1146"/>
  <c r="G1146" s="1"/>
  <c r="D1145"/>
  <c r="C1145"/>
  <c r="B1145"/>
  <c r="G1145" s="1"/>
  <c r="D1144"/>
  <c r="C1144"/>
  <c r="B1144"/>
  <c r="G1144" s="1"/>
  <c r="D1143"/>
  <c r="C1143"/>
  <c r="B1143"/>
  <c r="G1143" s="1"/>
  <c r="D1142"/>
  <c r="C1142"/>
  <c r="B1142"/>
  <c r="G1142" s="1"/>
  <c r="D1141"/>
  <c r="C1141"/>
  <c r="B1141"/>
  <c r="G1141" s="1"/>
  <c r="D1140"/>
  <c r="C1140"/>
  <c r="B1140"/>
  <c r="G1140" s="1"/>
  <c r="D1139"/>
  <c r="C1139"/>
  <c r="B1139"/>
  <c r="G1139" s="1"/>
  <c r="D1138"/>
  <c r="C1138"/>
  <c r="B1138"/>
  <c r="G1138" s="1"/>
  <c r="D1137"/>
  <c r="C1137"/>
  <c r="B1137"/>
  <c r="G1137" s="1"/>
  <c r="D1136"/>
  <c r="C1136"/>
  <c r="B1136"/>
  <c r="G1136" s="1"/>
  <c r="D1135"/>
  <c r="C1135"/>
  <c r="B1135"/>
  <c r="G1135" s="1"/>
  <c r="D1134"/>
  <c r="C1134"/>
  <c r="B1134"/>
  <c r="G1134" s="1"/>
  <c r="D1133"/>
  <c r="C1133"/>
  <c r="B1133"/>
  <c r="G1133" s="1"/>
  <c r="D1132"/>
  <c r="C1132"/>
  <c r="B1132"/>
  <c r="G1132" s="1"/>
  <c r="D1131"/>
  <c r="C1131"/>
  <c r="B1131"/>
  <c r="G1131" s="1"/>
  <c r="D1130"/>
  <c r="C1130"/>
  <c r="B1130"/>
  <c r="G1130" s="1"/>
  <c r="D1129"/>
  <c r="C1129"/>
  <c r="B1129"/>
  <c r="G1129" s="1"/>
  <c r="D1128"/>
  <c r="C1128"/>
  <c r="B1128"/>
  <c r="G1128" s="1"/>
  <c r="D1127"/>
  <c r="C1127"/>
  <c r="B1127"/>
  <c r="G1127" s="1"/>
  <c r="G1126"/>
  <c r="D1126"/>
  <c r="C1126"/>
  <c r="B1126"/>
  <c r="G1125"/>
  <c r="D1125"/>
  <c r="C1125"/>
  <c r="B1125"/>
  <c r="D1124"/>
  <c r="C1124"/>
  <c r="B1124"/>
  <c r="G1124" s="1"/>
  <c r="D1123"/>
  <c r="C1123"/>
  <c r="B1123"/>
  <c r="G1123" s="1"/>
  <c r="D1122"/>
  <c r="C1122"/>
  <c r="B1122"/>
  <c r="G1122" s="1"/>
  <c r="D1121"/>
  <c r="C1121"/>
  <c r="B1121"/>
  <c r="G1121" s="1"/>
  <c r="D1120"/>
  <c r="C1120"/>
  <c r="B1120"/>
  <c r="G1120" s="1"/>
  <c r="D1119"/>
  <c r="C1119"/>
  <c r="B1119"/>
  <c r="G1119" s="1"/>
  <c r="D1118"/>
  <c r="C1118"/>
  <c r="B1118"/>
  <c r="G1118" s="1"/>
  <c r="D1117"/>
  <c r="C1117"/>
  <c r="B1117"/>
  <c r="G1117" s="1"/>
  <c r="D1116"/>
  <c r="C1116"/>
  <c r="B1116"/>
  <c r="G1116" s="1"/>
  <c r="D1115"/>
  <c r="C1115"/>
  <c r="B1115"/>
  <c r="G1115" s="1"/>
  <c r="D1114"/>
  <c r="C1114"/>
  <c r="B1114"/>
  <c r="G1114" s="1"/>
  <c r="D1113"/>
  <c r="C1113"/>
  <c r="B1113"/>
  <c r="G1113" s="1"/>
  <c r="D1112"/>
  <c r="C1112"/>
  <c r="B1112"/>
  <c r="G1112" s="1"/>
  <c r="D1111"/>
  <c r="C1111"/>
  <c r="B1111"/>
  <c r="G1111" s="1"/>
  <c r="D1110"/>
  <c r="C1110"/>
  <c r="B1110"/>
  <c r="G1110" s="1"/>
  <c r="D1109"/>
  <c r="C1109"/>
  <c r="B1109"/>
  <c r="G1109" s="1"/>
  <c r="D1108"/>
  <c r="C1108"/>
  <c r="B1108"/>
  <c r="G1108" s="1"/>
  <c r="D1107"/>
  <c r="C1107"/>
  <c r="B1107"/>
  <c r="G1107" s="1"/>
  <c r="D1106"/>
  <c r="C1106"/>
  <c r="B1106"/>
  <c r="G1106" s="1"/>
  <c r="D1105"/>
  <c r="C1105"/>
  <c r="B1105"/>
  <c r="G1105" s="1"/>
  <c r="D1104"/>
  <c r="C1104"/>
  <c r="B1104"/>
  <c r="G1104" s="1"/>
  <c r="D1103"/>
  <c r="C1103"/>
  <c r="B1103"/>
  <c r="G1103" s="1"/>
  <c r="D1102"/>
  <c r="C1102"/>
  <c r="B1102"/>
  <c r="G1102" s="1"/>
  <c r="D1101"/>
  <c r="C1101"/>
  <c r="B1101"/>
  <c r="G1101" s="1"/>
  <c r="D1100"/>
  <c r="C1100"/>
  <c r="B1100"/>
  <c r="G1100" s="1"/>
  <c r="D1099"/>
  <c r="C1099"/>
  <c r="B1099"/>
  <c r="G1099" s="1"/>
  <c r="D1098"/>
  <c r="C1098"/>
  <c r="B1098"/>
  <c r="G1098" s="1"/>
  <c r="D1097"/>
  <c r="C1097"/>
  <c r="B1097"/>
  <c r="G1097" s="1"/>
  <c r="D1096"/>
  <c r="C1096"/>
  <c r="B1096"/>
  <c r="G1096" s="1"/>
  <c r="D1095"/>
  <c r="C1095"/>
  <c r="B1095"/>
  <c r="G1095" s="1"/>
  <c r="D1094"/>
  <c r="C1094"/>
  <c r="B1094"/>
  <c r="G1094" s="1"/>
  <c r="D1093"/>
  <c r="C1093"/>
  <c r="B1093"/>
  <c r="G1093" s="1"/>
  <c r="D1092"/>
  <c r="C1092"/>
  <c r="B1092"/>
  <c r="G1092" s="1"/>
  <c r="D1091"/>
  <c r="C1091"/>
  <c r="B1091"/>
  <c r="G1091" s="1"/>
  <c r="D1090"/>
  <c r="C1090"/>
  <c r="B1090"/>
  <c r="G1090" s="1"/>
  <c r="D1089"/>
  <c r="C1089"/>
  <c r="B1089"/>
  <c r="G1089" s="1"/>
  <c r="D1088"/>
  <c r="C1088"/>
  <c r="B1088"/>
  <c r="G1088" s="1"/>
  <c r="D1087"/>
  <c r="C1087"/>
  <c r="B1087"/>
  <c r="G1087" s="1"/>
  <c r="G1086"/>
  <c r="D1086"/>
  <c r="C1086"/>
  <c r="B1086"/>
  <c r="D1085"/>
  <c r="C1085"/>
  <c r="B1085"/>
  <c r="G1085" s="1"/>
  <c r="D1084"/>
  <c r="C1084"/>
  <c r="B1084"/>
  <c r="G1084" s="1"/>
  <c r="D1083"/>
  <c r="C1083"/>
  <c r="B1083"/>
  <c r="G1083" s="1"/>
  <c r="D1082"/>
  <c r="C1082"/>
  <c r="B1082"/>
  <c r="G1082" s="1"/>
  <c r="D1081"/>
  <c r="C1081"/>
  <c r="B1081"/>
  <c r="G1081" s="1"/>
  <c r="D1080"/>
  <c r="C1080"/>
  <c r="B1080"/>
  <c r="G1080" s="1"/>
  <c r="D1079"/>
  <c r="C1079"/>
  <c r="B1079"/>
  <c r="G1079" s="1"/>
  <c r="D1078"/>
  <c r="C1078"/>
  <c r="B1078"/>
  <c r="G1078" s="1"/>
  <c r="D1077"/>
  <c r="C1077"/>
  <c r="B1077"/>
  <c r="G1077" s="1"/>
  <c r="D1076"/>
  <c r="C1076"/>
  <c r="B1076"/>
  <c r="G1076" s="1"/>
  <c r="D1075"/>
  <c r="C1075"/>
  <c r="B1075"/>
  <c r="G1075" s="1"/>
  <c r="D1074"/>
  <c r="C1074"/>
  <c r="B1074"/>
  <c r="G1074" s="1"/>
  <c r="D1073"/>
  <c r="C1073"/>
  <c r="B1073"/>
  <c r="G1073" s="1"/>
  <c r="D1072"/>
  <c r="C1072"/>
  <c r="B1072"/>
  <c r="G1072" s="1"/>
  <c r="D1071"/>
  <c r="C1071"/>
  <c r="B1071"/>
  <c r="G1071" s="1"/>
  <c r="D1070"/>
  <c r="C1070"/>
  <c r="B1070"/>
  <c r="G1070" s="1"/>
  <c r="D1069"/>
  <c r="C1069"/>
  <c r="B1069"/>
  <c r="G1069" s="1"/>
  <c r="D1068"/>
  <c r="C1068"/>
  <c r="B1068"/>
  <c r="G1068" s="1"/>
  <c r="D1067"/>
  <c r="C1067"/>
  <c r="B1067"/>
  <c r="G1067" s="1"/>
  <c r="D1066"/>
  <c r="C1066"/>
  <c r="B1066"/>
  <c r="G1066" s="1"/>
  <c r="D1065"/>
  <c r="C1065"/>
  <c r="B1065"/>
  <c r="G1065" s="1"/>
  <c r="D1064"/>
  <c r="C1064"/>
  <c r="B1064"/>
  <c r="G1064" s="1"/>
  <c r="D1063"/>
  <c r="C1063"/>
  <c r="B1063"/>
  <c r="G1063" s="1"/>
  <c r="G1062"/>
  <c r="D1062"/>
  <c r="C1062"/>
  <c r="B1062"/>
  <c r="G1061"/>
  <c r="D1061"/>
  <c r="C1061"/>
  <c r="B1061"/>
  <c r="D1060"/>
  <c r="C1060"/>
  <c r="B1060"/>
  <c r="G1060" s="1"/>
  <c r="D1059"/>
  <c r="C1059"/>
  <c r="B1059"/>
  <c r="G1059" s="1"/>
  <c r="D1058"/>
  <c r="C1058"/>
  <c r="B1058"/>
  <c r="G1058" s="1"/>
  <c r="D1057"/>
  <c r="C1057"/>
  <c r="B1057"/>
  <c r="G1057" s="1"/>
  <c r="D1056"/>
  <c r="C1056"/>
  <c r="B1056"/>
  <c r="G1056" s="1"/>
  <c r="D1055"/>
  <c r="C1055"/>
  <c r="B1055"/>
  <c r="G1055" s="1"/>
  <c r="D1054"/>
  <c r="C1054"/>
  <c r="B1054"/>
  <c r="G1054" s="1"/>
  <c r="D1053"/>
  <c r="C1053"/>
  <c r="B1053"/>
  <c r="G1053" s="1"/>
  <c r="D1052"/>
  <c r="C1052"/>
  <c r="B1052"/>
  <c r="G1052" s="1"/>
  <c r="D1051"/>
  <c r="C1051"/>
  <c r="B1051"/>
  <c r="G1051" s="1"/>
  <c r="D1050"/>
  <c r="C1050"/>
  <c r="B1050"/>
  <c r="G1050" s="1"/>
  <c r="D1049"/>
  <c r="C1049"/>
  <c r="B1049"/>
  <c r="G1049" s="1"/>
  <c r="D1048"/>
  <c r="C1048"/>
  <c r="B1048"/>
  <c r="G1048" s="1"/>
  <c r="D1047"/>
  <c r="C1047"/>
  <c r="B1047"/>
  <c r="G1047" s="1"/>
  <c r="D1046"/>
  <c r="C1046"/>
  <c r="B1046"/>
  <c r="G1046" s="1"/>
  <c r="D1045"/>
  <c r="C1045"/>
  <c r="B1045"/>
  <c r="G1045" s="1"/>
  <c r="D1044"/>
  <c r="C1044"/>
  <c r="B1044"/>
  <c r="G1044" s="1"/>
  <c r="D1043"/>
  <c r="C1043"/>
  <c r="B1043"/>
  <c r="G1043" s="1"/>
  <c r="D1042"/>
  <c r="C1042"/>
  <c r="B1042"/>
  <c r="G1042" s="1"/>
  <c r="D1041"/>
  <c r="C1041"/>
  <c r="B1041"/>
  <c r="G1041" s="1"/>
  <c r="D1040"/>
  <c r="C1040"/>
  <c r="B1040"/>
  <c r="G1040" s="1"/>
  <c r="D1039"/>
  <c r="C1039"/>
  <c r="B1039"/>
  <c r="G1039" s="1"/>
  <c r="D1038"/>
  <c r="C1038"/>
  <c r="B1038"/>
  <c r="G1038" s="1"/>
  <c r="D1037"/>
  <c r="C1037"/>
  <c r="B1037"/>
  <c r="G1037" s="1"/>
  <c r="D1036"/>
  <c r="C1036"/>
  <c r="B1036"/>
  <c r="G1036" s="1"/>
  <c r="D1035"/>
  <c r="C1035"/>
  <c r="B1035"/>
  <c r="G1035" s="1"/>
  <c r="D1034"/>
  <c r="C1034"/>
  <c r="B1034"/>
  <c r="G1034" s="1"/>
  <c r="D1033"/>
  <c r="C1033"/>
  <c r="B1033"/>
  <c r="G1033" s="1"/>
  <c r="D1032"/>
  <c r="C1032"/>
  <c r="B1032"/>
  <c r="G1032" s="1"/>
  <c r="D1031"/>
  <c r="C1031"/>
  <c r="B1031"/>
  <c r="G1031" s="1"/>
  <c r="D1030"/>
  <c r="C1030"/>
  <c r="B1030"/>
  <c r="G1030" s="1"/>
  <c r="D1029"/>
  <c r="C1029"/>
  <c r="B1029"/>
  <c r="G1029" s="1"/>
  <c r="D1028"/>
  <c r="C1028"/>
  <c r="B1028"/>
  <c r="G1028" s="1"/>
  <c r="D1027"/>
  <c r="C1027"/>
  <c r="B1027"/>
  <c r="G1027" s="1"/>
  <c r="D1026"/>
  <c r="C1026"/>
  <c r="B1026"/>
  <c r="G1026" s="1"/>
  <c r="D1025"/>
  <c r="C1025"/>
  <c r="B1025"/>
  <c r="G1025" s="1"/>
  <c r="D1024"/>
  <c r="C1024"/>
  <c r="B1024"/>
  <c r="G1024" s="1"/>
  <c r="D1023"/>
  <c r="C1023"/>
  <c r="B1023"/>
  <c r="G1023" s="1"/>
  <c r="D1022"/>
  <c r="C1022"/>
  <c r="B1022"/>
  <c r="G1022" s="1"/>
  <c r="D1021"/>
  <c r="C1021"/>
  <c r="B1021"/>
  <c r="G1021" s="1"/>
  <c r="D1020"/>
  <c r="C1020"/>
  <c r="B1020"/>
  <c r="G1020" s="1"/>
  <c r="D1019"/>
  <c r="C1019"/>
  <c r="B1019"/>
  <c r="G1019" s="1"/>
  <c r="D1018"/>
  <c r="C1018"/>
  <c r="B1018"/>
  <c r="G1018" s="1"/>
  <c r="D1017"/>
  <c r="C1017"/>
  <c r="B1017"/>
  <c r="G1017" s="1"/>
  <c r="D1016"/>
  <c r="C1016"/>
  <c r="B1016"/>
  <c r="G1016" s="1"/>
  <c r="D1015"/>
  <c r="C1015"/>
  <c r="B1015"/>
  <c r="G1015" s="1"/>
  <c r="G1014"/>
  <c r="D1014"/>
  <c r="C1014"/>
  <c r="B1014"/>
  <c r="G1013"/>
  <c r="D1013"/>
  <c r="C1013"/>
  <c r="B1013"/>
  <c r="D1012"/>
  <c r="C1012"/>
  <c r="B1012"/>
  <c r="G1012" s="1"/>
  <c r="D1011"/>
  <c r="C1011"/>
  <c r="B1011"/>
  <c r="G1011" s="1"/>
  <c r="D1010"/>
  <c r="C1010"/>
  <c r="B1010"/>
  <c r="G1010" s="1"/>
  <c r="D1009"/>
  <c r="C1009"/>
  <c r="B1009"/>
  <c r="G1009" s="1"/>
  <c r="D1008"/>
  <c r="C1008"/>
  <c r="B1008"/>
  <c r="G1008" s="1"/>
  <c r="D1007"/>
  <c r="C1007"/>
  <c r="B1007"/>
  <c r="G1007" s="1"/>
  <c r="D1006"/>
  <c r="C1006"/>
  <c r="B1006"/>
  <c r="G1006" s="1"/>
  <c r="D1005"/>
  <c r="C1005"/>
  <c r="B1005"/>
  <c r="G1005" s="1"/>
  <c r="D1004"/>
  <c r="C1004"/>
  <c r="B1004"/>
  <c r="G1004" s="1"/>
  <c r="D1003"/>
  <c r="C1003"/>
  <c r="B1003"/>
  <c r="G1003" s="1"/>
  <c r="D1002"/>
  <c r="C1002"/>
  <c r="B1002"/>
  <c r="G1002" s="1"/>
  <c r="D1001"/>
  <c r="C1001"/>
  <c r="B1001"/>
  <c r="G1001" s="1"/>
  <c r="D1000"/>
  <c r="C1000"/>
  <c r="B1000"/>
  <c r="G1000" s="1"/>
  <c r="D999"/>
  <c r="C999"/>
  <c r="B999"/>
  <c r="G999" s="1"/>
  <c r="D998"/>
  <c r="C998"/>
  <c r="B998"/>
  <c r="G998" s="1"/>
  <c r="D997"/>
  <c r="C997"/>
  <c r="B997"/>
  <c r="G997" s="1"/>
  <c r="D996"/>
  <c r="C996"/>
  <c r="B996"/>
  <c r="G996" s="1"/>
  <c r="D995"/>
  <c r="C995"/>
  <c r="B995"/>
  <c r="G995" s="1"/>
  <c r="D994"/>
  <c r="C994"/>
  <c r="B994"/>
  <c r="G994" s="1"/>
  <c r="D993"/>
  <c r="C993"/>
  <c r="B993"/>
  <c r="G993" s="1"/>
  <c r="D992"/>
  <c r="C992"/>
  <c r="B992"/>
  <c r="G992" s="1"/>
  <c r="D991"/>
  <c r="C991"/>
  <c r="B991"/>
  <c r="G991" s="1"/>
  <c r="D990"/>
  <c r="C990"/>
  <c r="B990"/>
  <c r="G990" s="1"/>
  <c r="D989"/>
  <c r="C989"/>
  <c r="B989"/>
  <c r="G989" s="1"/>
  <c r="D988"/>
  <c r="C988"/>
  <c r="B988"/>
  <c r="G988" s="1"/>
  <c r="D987"/>
  <c r="C987"/>
  <c r="B987"/>
  <c r="G987" s="1"/>
  <c r="D986"/>
  <c r="C986"/>
  <c r="B986"/>
  <c r="G986" s="1"/>
  <c r="D985"/>
  <c r="C985"/>
  <c r="B985"/>
  <c r="G985" s="1"/>
  <c r="D984"/>
  <c r="C984"/>
  <c r="B984"/>
  <c r="G984" s="1"/>
  <c r="D983"/>
  <c r="C983"/>
  <c r="B983"/>
  <c r="G983" s="1"/>
  <c r="D982"/>
  <c r="C982"/>
  <c r="B982"/>
  <c r="G982" s="1"/>
  <c r="D981"/>
  <c r="C981"/>
  <c r="B981"/>
  <c r="G981" s="1"/>
  <c r="D980"/>
  <c r="C980"/>
  <c r="B980"/>
  <c r="G980" s="1"/>
  <c r="D979"/>
  <c r="C979"/>
  <c r="B979"/>
  <c r="G979" s="1"/>
  <c r="D978"/>
  <c r="C978"/>
  <c r="B978"/>
  <c r="G978" s="1"/>
  <c r="D977"/>
  <c r="C977"/>
  <c r="B977"/>
  <c r="G977" s="1"/>
  <c r="D976"/>
  <c r="C976"/>
  <c r="B976"/>
  <c r="G976" s="1"/>
  <c r="D975"/>
  <c r="C975"/>
  <c r="B975"/>
  <c r="G975" s="1"/>
  <c r="D974"/>
  <c r="C974"/>
  <c r="B974"/>
  <c r="G974" s="1"/>
  <c r="D973"/>
  <c r="C973"/>
  <c r="B973"/>
  <c r="G973" s="1"/>
  <c r="D972"/>
  <c r="C972"/>
  <c r="B972"/>
  <c r="G972" s="1"/>
  <c r="D971"/>
  <c r="C971"/>
  <c r="B971"/>
  <c r="G971" s="1"/>
  <c r="D970"/>
  <c r="C970"/>
  <c r="B970"/>
  <c r="G970" s="1"/>
  <c r="D969"/>
  <c r="C969"/>
  <c r="B969"/>
  <c r="G969" s="1"/>
  <c r="D968"/>
  <c r="C968"/>
  <c r="B968"/>
  <c r="G968" s="1"/>
  <c r="D967"/>
  <c r="C967"/>
  <c r="B967"/>
  <c r="G967" s="1"/>
  <c r="D966"/>
  <c r="C966"/>
  <c r="B966"/>
  <c r="G966" s="1"/>
  <c r="D965"/>
  <c r="C965"/>
  <c r="B965"/>
  <c r="G965" s="1"/>
  <c r="D964"/>
  <c r="C964"/>
  <c r="B964"/>
  <c r="G964" s="1"/>
  <c r="D963"/>
  <c r="C963"/>
  <c r="B963"/>
  <c r="G963" s="1"/>
  <c r="D962"/>
  <c r="C962"/>
  <c r="B962"/>
  <c r="G962" s="1"/>
  <c r="D961"/>
  <c r="C961"/>
  <c r="B961"/>
  <c r="G961" s="1"/>
  <c r="D960"/>
  <c r="C960"/>
  <c r="B960"/>
  <c r="G960" s="1"/>
  <c r="D959"/>
  <c r="C959"/>
  <c r="B959"/>
  <c r="G959" s="1"/>
  <c r="D958"/>
  <c r="C958"/>
  <c r="B958"/>
  <c r="G958" s="1"/>
  <c r="D957"/>
  <c r="C957"/>
  <c r="B957"/>
  <c r="G957" s="1"/>
  <c r="D956"/>
  <c r="C956"/>
  <c r="B956"/>
  <c r="G956" s="1"/>
  <c r="D955"/>
  <c r="C955"/>
  <c r="B955"/>
  <c r="G955" s="1"/>
  <c r="D954"/>
  <c r="C954"/>
  <c r="B954"/>
  <c r="G954" s="1"/>
  <c r="D953"/>
  <c r="C953"/>
  <c r="B953"/>
  <c r="G953" s="1"/>
  <c r="D952"/>
  <c r="C952"/>
  <c r="B952"/>
  <c r="G952" s="1"/>
  <c r="D951"/>
  <c r="C951"/>
  <c r="B951"/>
  <c r="G951" s="1"/>
  <c r="D950"/>
  <c r="C950"/>
  <c r="B950"/>
  <c r="G950" s="1"/>
  <c r="D949"/>
  <c r="C949"/>
  <c r="B949"/>
  <c r="G949" s="1"/>
  <c r="D948"/>
  <c r="C948"/>
  <c r="B948"/>
  <c r="G948" s="1"/>
  <c r="D947"/>
  <c r="C947"/>
  <c r="B947"/>
  <c r="G947" s="1"/>
  <c r="D946"/>
  <c r="C946"/>
  <c r="B946"/>
  <c r="G946" s="1"/>
  <c r="D945"/>
  <c r="C945"/>
  <c r="B945"/>
  <c r="G945" s="1"/>
  <c r="D944"/>
  <c r="C944"/>
  <c r="B944"/>
  <c r="G944" s="1"/>
  <c r="D943"/>
  <c r="C943"/>
  <c r="B943"/>
  <c r="G943" s="1"/>
  <c r="D942"/>
  <c r="C942"/>
  <c r="B942"/>
  <c r="G942" s="1"/>
  <c r="D941"/>
  <c r="C941"/>
  <c r="B941"/>
  <c r="G941" s="1"/>
  <c r="D940"/>
  <c r="C940"/>
  <c r="B940"/>
  <c r="G940" s="1"/>
  <c r="D939"/>
  <c r="C939"/>
  <c r="B939"/>
  <c r="G939" s="1"/>
  <c r="D938"/>
  <c r="C938"/>
  <c r="B938"/>
  <c r="G938" s="1"/>
  <c r="D937"/>
  <c r="C937"/>
  <c r="B937"/>
  <c r="G937" s="1"/>
  <c r="D936"/>
  <c r="C936"/>
  <c r="B936"/>
  <c r="G936" s="1"/>
  <c r="D935"/>
  <c r="C935"/>
  <c r="B935"/>
  <c r="G935" s="1"/>
  <c r="D934"/>
  <c r="C934"/>
  <c r="B934"/>
  <c r="G934" s="1"/>
  <c r="D933"/>
  <c r="C933"/>
  <c r="B933"/>
  <c r="G933" s="1"/>
  <c r="D932"/>
  <c r="C932"/>
  <c r="B932"/>
  <c r="G932" s="1"/>
  <c r="D931"/>
  <c r="C931"/>
  <c r="B931"/>
  <c r="G931" s="1"/>
  <c r="D930"/>
  <c r="C930"/>
  <c r="B930"/>
  <c r="G930" s="1"/>
  <c r="D929"/>
  <c r="C929"/>
  <c r="B929"/>
  <c r="G929" s="1"/>
  <c r="D928"/>
  <c r="C928"/>
  <c r="B928"/>
  <c r="G928" s="1"/>
  <c r="D927"/>
  <c r="C927"/>
  <c r="B927"/>
  <c r="G927" s="1"/>
  <c r="D926"/>
  <c r="C926"/>
  <c r="B926"/>
  <c r="G926" s="1"/>
  <c r="D925"/>
  <c r="C925"/>
  <c r="B925"/>
  <c r="G925" s="1"/>
  <c r="D924"/>
  <c r="C924"/>
  <c r="B924"/>
  <c r="G924" s="1"/>
  <c r="D923"/>
  <c r="C923"/>
  <c r="B923"/>
  <c r="G923" s="1"/>
  <c r="D922"/>
  <c r="C922"/>
  <c r="B922"/>
  <c r="G922" s="1"/>
  <c r="D921"/>
  <c r="C921"/>
  <c r="B921"/>
  <c r="G921" s="1"/>
  <c r="D920"/>
  <c r="C920"/>
  <c r="B920"/>
  <c r="G920" s="1"/>
  <c r="D919"/>
  <c r="C919"/>
  <c r="B919"/>
  <c r="G919" s="1"/>
  <c r="D918"/>
  <c r="C918"/>
  <c r="B918"/>
  <c r="G918" s="1"/>
  <c r="D917"/>
  <c r="C917"/>
  <c r="B917"/>
  <c r="G917" s="1"/>
  <c r="D916"/>
  <c r="C916"/>
  <c r="B916"/>
  <c r="G916" s="1"/>
  <c r="D915"/>
  <c r="C915"/>
  <c r="B915"/>
  <c r="G915" s="1"/>
  <c r="D914"/>
  <c r="C914"/>
  <c r="B914"/>
  <c r="G914" s="1"/>
  <c r="D913"/>
  <c r="C913"/>
  <c r="B913"/>
  <c r="G913" s="1"/>
  <c r="D912"/>
  <c r="C912"/>
  <c r="B912"/>
  <c r="G912" s="1"/>
  <c r="D911"/>
  <c r="C911"/>
  <c r="B911"/>
  <c r="G911" s="1"/>
  <c r="D910"/>
  <c r="C910"/>
  <c r="B910"/>
  <c r="G910" s="1"/>
  <c r="D909"/>
  <c r="C909"/>
  <c r="B909"/>
  <c r="G909" s="1"/>
  <c r="D908"/>
  <c r="C908"/>
  <c r="B908"/>
  <c r="G908" s="1"/>
  <c r="D907"/>
  <c r="C907"/>
  <c r="B907"/>
  <c r="G907" s="1"/>
  <c r="D906"/>
  <c r="C906"/>
  <c r="B906"/>
  <c r="G906" s="1"/>
  <c r="D905"/>
  <c r="C905"/>
  <c r="B905"/>
  <c r="G905" s="1"/>
  <c r="D904"/>
  <c r="C904"/>
  <c r="B904"/>
  <c r="G904" s="1"/>
  <c r="D903"/>
  <c r="C903"/>
  <c r="B903"/>
  <c r="G903" s="1"/>
  <c r="D902"/>
  <c r="C902"/>
  <c r="B902"/>
  <c r="G902" s="1"/>
  <c r="D901"/>
  <c r="C901"/>
  <c r="B901"/>
  <c r="G901" s="1"/>
  <c r="D900"/>
  <c r="C900"/>
  <c r="B900"/>
  <c r="G900" s="1"/>
  <c r="D899"/>
  <c r="C899"/>
  <c r="B899"/>
  <c r="G899" s="1"/>
  <c r="D898"/>
  <c r="C898"/>
  <c r="B898"/>
  <c r="G898" s="1"/>
  <c r="D897"/>
  <c r="C897"/>
  <c r="B897"/>
  <c r="G897" s="1"/>
  <c r="D896"/>
  <c r="C896"/>
  <c r="B896"/>
  <c r="G896" s="1"/>
  <c r="D895"/>
  <c r="C895"/>
  <c r="B895"/>
  <c r="G895" s="1"/>
  <c r="D894"/>
  <c r="C894"/>
  <c r="B894"/>
  <c r="G894" s="1"/>
  <c r="D893"/>
  <c r="C893"/>
  <c r="B893"/>
  <c r="G893" s="1"/>
  <c r="D892"/>
  <c r="C892"/>
  <c r="B892"/>
  <c r="G892" s="1"/>
  <c r="D891"/>
  <c r="C891"/>
  <c r="B891"/>
  <c r="G891" s="1"/>
  <c r="D890"/>
  <c r="C890"/>
  <c r="B890"/>
  <c r="G890" s="1"/>
  <c r="D889"/>
  <c r="C889"/>
  <c r="B889"/>
  <c r="G889" s="1"/>
  <c r="D888"/>
  <c r="C888"/>
  <c r="B888"/>
  <c r="G888" s="1"/>
  <c r="D887"/>
  <c r="C887"/>
  <c r="B887"/>
  <c r="G887" s="1"/>
  <c r="D886"/>
  <c r="C886"/>
  <c r="B886"/>
  <c r="G886" s="1"/>
  <c r="D885"/>
  <c r="C885"/>
  <c r="B885"/>
  <c r="G885" s="1"/>
  <c r="D884"/>
  <c r="C884"/>
  <c r="B884"/>
  <c r="G884" s="1"/>
  <c r="D883"/>
  <c r="C883"/>
  <c r="B883"/>
  <c r="G883" s="1"/>
  <c r="D882"/>
  <c r="C882"/>
  <c r="B882"/>
  <c r="G882" s="1"/>
  <c r="D881"/>
  <c r="C881"/>
  <c r="B881"/>
  <c r="G881" s="1"/>
  <c r="D880"/>
  <c r="C880"/>
  <c r="B880"/>
  <c r="G880" s="1"/>
  <c r="D879"/>
  <c r="C879"/>
  <c r="B879"/>
  <c r="G879" s="1"/>
  <c r="G878"/>
  <c r="D878"/>
  <c r="C878"/>
  <c r="B878"/>
  <c r="D877"/>
  <c r="C877"/>
  <c r="B877"/>
  <c r="G877" s="1"/>
  <c r="D876"/>
  <c r="C876"/>
  <c r="B876"/>
  <c r="G876" s="1"/>
  <c r="D875"/>
  <c r="C875"/>
  <c r="B875"/>
  <c r="G875" s="1"/>
  <c r="D874"/>
  <c r="C874"/>
  <c r="B874"/>
  <c r="G874" s="1"/>
  <c r="D873"/>
  <c r="C873"/>
  <c r="B873"/>
  <c r="G873" s="1"/>
  <c r="D872"/>
  <c r="C872"/>
  <c r="B872"/>
  <c r="G872" s="1"/>
  <c r="D871"/>
  <c r="C871"/>
  <c r="B871"/>
  <c r="G871" s="1"/>
  <c r="D870"/>
  <c r="C870"/>
  <c r="B870"/>
  <c r="G870" s="1"/>
  <c r="D869"/>
  <c r="C869"/>
  <c r="B869"/>
  <c r="G869" s="1"/>
  <c r="D868"/>
  <c r="C868"/>
  <c r="B868"/>
  <c r="G868" s="1"/>
  <c r="D867"/>
  <c r="C867"/>
  <c r="B867"/>
  <c r="G867" s="1"/>
  <c r="D866"/>
  <c r="C866"/>
  <c r="B866"/>
  <c r="G866" s="1"/>
  <c r="D865"/>
  <c r="C865"/>
  <c r="B865"/>
  <c r="G865" s="1"/>
  <c r="D864"/>
  <c r="C864"/>
  <c r="B864"/>
  <c r="G864" s="1"/>
  <c r="D863"/>
  <c r="C863"/>
  <c r="B863"/>
  <c r="G863" s="1"/>
  <c r="D862"/>
  <c r="C862"/>
  <c r="B862"/>
  <c r="G862" s="1"/>
  <c r="D861"/>
  <c r="C861"/>
  <c r="B861"/>
  <c r="G861" s="1"/>
  <c r="D860"/>
  <c r="C860"/>
  <c r="B860"/>
  <c r="G860" s="1"/>
  <c r="D859"/>
  <c r="C859"/>
  <c r="B859"/>
  <c r="G859" s="1"/>
  <c r="D858"/>
  <c r="C858"/>
  <c r="B858"/>
  <c r="G858" s="1"/>
  <c r="D857"/>
  <c r="C857"/>
  <c r="B857"/>
  <c r="G857" s="1"/>
  <c r="D856"/>
  <c r="C856"/>
  <c r="B856"/>
  <c r="G856" s="1"/>
  <c r="D855"/>
  <c r="C855"/>
  <c r="B855"/>
  <c r="G855" s="1"/>
  <c r="D854"/>
  <c r="C854"/>
  <c r="B854"/>
  <c r="G854" s="1"/>
  <c r="D853"/>
  <c r="C853"/>
  <c r="B853"/>
  <c r="G853" s="1"/>
  <c r="D852"/>
  <c r="C852"/>
  <c r="B852"/>
  <c r="G852" s="1"/>
  <c r="D851"/>
  <c r="C851"/>
  <c r="B851"/>
  <c r="G851" s="1"/>
  <c r="D850"/>
  <c r="C850"/>
  <c r="B850"/>
  <c r="G850" s="1"/>
  <c r="D849"/>
  <c r="C849"/>
  <c r="B849"/>
  <c r="G849" s="1"/>
  <c r="D848"/>
  <c r="C848"/>
  <c r="B848"/>
  <c r="G848" s="1"/>
  <c r="D847"/>
  <c r="C847"/>
  <c r="B847"/>
  <c r="G847" s="1"/>
  <c r="D846"/>
  <c r="C846"/>
  <c r="B846"/>
  <c r="G846" s="1"/>
  <c r="D845"/>
  <c r="C845"/>
  <c r="B845"/>
  <c r="G845" s="1"/>
  <c r="D844"/>
  <c r="C844"/>
  <c r="B844"/>
  <c r="G844" s="1"/>
  <c r="D843"/>
  <c r="C843"/>
  <c r="B843"/>
  <c r="G843" s="1"/>
  <c r="D842"/>
  <c r="C842"/>
  <c r="B842"/>
  <c r="G842" s="1"/>
  <c r="D841"/>
  <c r="C841"/>
  <c r="B841"/>
  <c r="G841" s="1"/>
  <c r="D840"/>
  <c r="C840"/>
  <c r="B840"/>
  <c r="G840" s="1"/>
  <c r="D839"/>
  <c r="C839"/>
  <c r="B839"/>
  <c r="G839" s="1"/>
  <c r="D838"/>
  <c r="C838"/>
  <c r="B838"/>
  <c r="G838" s="1"/>
  <c r="D837"/>
  <c r="C837"/>
  <c r="B837"/>
  <c r="G837" s="1"/>
  <c r="D836"/>
  <c r="C836"/>
  <c r="B836"/>
  <c r="G836" s="1"/>
  <c r="D835"/>
  <c r="C835"/>
  <c r="B835"/>
  <c r="G835" s="1"/>
  <c r="D834"/>
  <c r="C834"/>
  <c r="B834"/>
  <c r="G834" s="1"/>
  <c r="D833"/>
  <c r="C833"/>
  <c r="B833"/>
  <c r="G833" s="1"/>
  <c r="D832"/>
  <c r="C832"/>
  <c r="B832"/>
  <c r="G832" s="1"/>
  <c r="D831"/>
  <c r="C831"/>
  <c r="B831"/>
  <c r="G831" s="1"/>
  <c r="D830"/>
  <c r="C830"/>
  <c r="B830"/>
  <c r="G830" s="1"/>
  <c r="D829"/>
  <c r="C829"/>
  <c r="B829"/>
  <c r="G829" s="1"/>
  <c r="D828"/>
  <c r="C828"/>
  <c r="B828"/>
  <c r="G828" s="1"/>
  <c r="D827"/>
  <c r="C827"/>
  <c r="B827"/>
  <c r="G827" s="1"/>
  <c r="D826"/>
  <c r="C826"/>
  <c r="B826"/>
  <c r="G826" s="1"/>
  <c r="D825"/>
  <c r="C825"/>
  <c r="B825"/>
  <c r="G825" s="1"/>
  <c r="D824"/>
  <c r="C824"/>
  <c r="B824"/>
  <c r="G824" s="1"/>
  <c r="D823"/>
  <c r="C823"/>
  <c r="B823"/>
  <c r="G823" s="1"/>
  <c r="G822"/>
  <c r="D822"/>
  <c r="C822"/>
  <c r="B822"/>
  <c r="D821"/>
  <c r="C821"/>
  <c r="B821"/>
  <c r="G821" s="1"/>
  <c r="D820"/>
  <c r="C820"/>
  <c r="B820"/>
  <c r="G820" s="1"/>
  <c r="D819"/>
  <c r="C819"/>
  <c r="B819"/>
  <c r="G819" s="1"/>
  <c r="D818"/>
  <c r="C818"/>
  <c r="B818"/>
  <c r="G818" s="1"/>
  <c r="D817"/>
  <c r="C817"/>
  <c r="B817"/>
  <c r="G817" s="1"/>
  <c r="D816"/>
  <c r="C816"/>
  <c r="B816"/>
  <c r="G816" s="1"/>
  <c r="D815"/>
  <c r="C815"/>
  <c r="B815"/>
  <c r="G815" s="1"/>
  <c r="D814"/>
  <c r="C814"/>
  <c r="B814"/>
  <c r="G814" s="1"/>
  <c r="D813"/>
  <c r="C813"/>
  <c r="B813"/>
  <c r="G813" s="1"/>
  <c r="D812"/>
  <c r="C812"/>
  <c r="B812"/>
  <c r="G812" s="1"/>
  <c r="D811"/>
  <c r="C811"/>
  <c r="B811"/>
  <c r="G811" s="1"/>
  <c r="D810"/>
  <c r="C810"/>
  <c r="B810"/>
  <c r="G810" s="1"/>
  <c r="D809"/>
  <c r="C809"/>
  <c r="B809"/>
  <c r="G809" s="1"/>
  <c r="D808"/>
  <c r="C808"/>
  <c r="B808"/>
  <c r="G808" s="1"/>
  <c r="D807"/>
  <c r="C807"/>
  <c r="B807"/>
  <c r="G807" s="1"/>
  <c r="D806"/>
  <c r="C806"/>
  <c r="B806"/>
  <c r="G806" s="1"/>
  <c r="D805"/>
  <c r="C805"/>
  <c r="B805"/>
  <c r="G805" s="1"/>
  <c r="D804"/>
  <c r="C804"/>
  <c r="B804"/>
  <c r="G804" s="1"/>
  <c r="D803"/>
  <c r="C803"/>
  <c r="B803"/>
  <c r="G803" s="1"/>
  <c r="D802"/>
  <c r="C802"/>
  <c r="B802"/>
  <c r="G802" s="1"/>
  <c r="D801"/>
  <c r="C801"/>
  <c r="B801"/>
  <c r="G801" s="1"/>
  <c r="D800"/>
  <c r="C800"/>
  <c r="B800"/>
  <c r="G800" s="1"/>
  <c r="D799"/>
  <c r="C799"/>
  <c r="B799"/>
  <c r="G799" s="1"/>
  <c r="D798"/>
  <c r="C798"/>
  <c r="B798"/>
  <c r="G798" s="1"/>
  <c r="D797"/>
  <c r="C797"/>
  <c r="B797"/>
  <c r="G797" s="1"/>
  <c r="D796"/>
  <c r="C796"/>
  <c r="B796"/>
  <c r="G796" s="1"/>
  <c r="D795"/>
  <c r="C795"/>
  <c r="B795"/>
  <c r="G795" s="1"/>
  <c r="D794"/>
  <c r="C794"/>
  <c r="B794"/>
  <c r="G794" s="1"/>
  <c r="D793"/>
  <c r="C793"/>
  <c r="B793"/>
  <c r="G793" s="1"/>
  <c r="D792"/>
  <c r="C792"/>
  <c r="B792"/>
  <c r="G792" s="1"/>
  <c r="D791"/>
  <c r="C791"/>
  <c r="B791"/>
  <c r="G791" s="1"/>
  <c r="G790"/>
  <c r="D790"/>
  <c r="C790"/>
  <c r="B790"/>
  <c r="D789"/>
  <c r="C789"/>
  <c r="B789"/>
  <c r="G789" s="1"/>
  <c r="D788"/>
  <c r="C788"/>
  <c r="B788"/>
  <c r="G788" s="1"/>
  <c r="D787"/>
  <c r="C787"/>
  <c r="B787"/>
  <c r="G787" s="1"/>
  <c r="D786"/>
  <c r="C786"/>
  <c r="B786"/>
  <c r="G786" s="1"/>
  <c r="D785"/>
  <c r="C785"/>
  <c r="B785"/>
  <c r="G785" s="1"/>
  <c r="D784"/>
  <c r="C784"/>
  <c r="B784"/>
  <c r="G784" s="1"/>
  <c r="D783"/>
  <c r="C783"/>
  <c r="B783"/>
  <c r="G783" s="1"/>
  <c r="D782"/>
  <c r="C782"/>
  <c r="B782"/>
  <c r="G782" s="1"/>
  <c r="D781"/>
  <c r="C781"/>
  <c r="B781"/>
  <c r="G781" s="1"/>
  <c r="D780"/>
  <c r="C780"/>
  <c r="B780"/>
  <c r="G780" s="1"/>
  <c r="D779"/>
  <c r="C779"/>
  <c r="B779"/>
  <c r="G779" s="1"/>
  <c r="D778"/>
  <c r="C778"/>
  <c r="B778"/>
  <c r="G778" s="1"/>
  <c r="D777"/>
  <c r="C777"/>
  <c r="B777"/>
  <c r="G777" s="1"/>
  <c r="D776"/>
  <c r="C776"/>
  <c r="B776"/>
  <c r="G776" s="1"/>
  <c r="D775"/>
  <c r="C775"/>
  <c r="B775"/>
  <c r="G775" s="1"/>
  <c r="D774"/>
  <c r="C774"/>
  <c r="B774"/>
  <c r="G774" s="1"/>
  <c r="D773"/>
  <c r="C773"/>
  <c r="B773"/>
  <c r="G773" s="1"/>
  <c r="D772"/>
  <c r="C772"/>
  <c r="B772"/>
  <c r="G772" s="1"/>
  <c r="D771"/>
  <c r="C771"/>
  <c r="B771"/>
  <c r="G771" s="1"/>
  <c r="D770"/>
  <c r="C770"/>
  <c r="B770"/>
  <c r="G770" s="1"/>
  <c r="D769"/>
  <c r="C769"/>
  <c r="B769"/>
  <c r="G769" s="1"/>
  <c r="D768"/>
  <c r="C768"/>
  <c r="B768"/>
  <c r="G768" s="1"/>
  <c r="D767"/>
  <c r="C767"/>
  <c r="B767"/>
  <c r="G767" s="1"/>
  <c r="D766"/>
  <c r="C766"/>
  <c r="B766"/>
  <c r="G766" s="1"/>
  <c r="D765"/>
  <c r="C765"/>
  <c r="B765"/>
  <c r="G765" s="1"/>
  <c r="D764"/>
  <c r="C764"/>
  <c r="B764"/>
  <c r="G764" s="1"/>
  <c r="D763"/>
  <c r="C763"/>
  <c r="B763"/>
  <c r="G763" s="1"/>
  <c r="D762"/>
  <c r="C762"/>
  <c r="B762"/>
  <c r="G762" s="1"/>
  <c r="D761"/>
  <c r="C761"/>
  <c r="B761"/>
  <c r="G761" s="1"/>
  <c r="D760"/>
  <c r="C760"/>
  <c r="B760"/>
  <c r="G760" s="1"/>
  <c r="D759"/>
  <c r="C759"/>
  <c r="B759"/>
  <c r="G759" s="1"/>
  <c r="G758"/>
  <c r="D758"/>
  <c r="C758"/>
  <c r="B758"/>
  <c r="D757"/>
  <c r="C757"/>
  <c r="B757"/>
  <c r="G757" s="1"/>
  <c r="D756"/>
  <c r="C756"/>
  <c r="B756"/>
  <c r="G756" s="1"/>
  <c r="D755"/>
  <c r="C755"/>
  <c r="B755"/>
  <c r="G755" s="1"/>
  <c r="D754"/>
  <c r="C754"/>
  <c r="B754"/>
  <c r="G754" s="1"/>
  <c r="D753"/>
  <c r="C753"/>
  <c r="B753"/>
  <c r="G753" s="1"/>
  <c r="D752"/>
  <c r="C752"/>
  <c r="B752"/>
  <c r="G752" s="1"/>
  <c r="D751"/>
  <c r="C751"/>
  <c r="B751"/>
  <c r="G751" s="1"/>
  <c r="D750"/>
  <c r="C750"/>
  <c r="B750"/>
  <c r="G750" s="1"/>
  <c r="D749"/>
  <c r="C749"/>
  <c r="B749"/>
  <c r="G749" s="1"/>
  <c r="D748"/>
  <c r="C748"/>
  <c r="B748"/>
  <c r="G748" s="1"/>
  <c r="D747"/>
  <c r="C747"/>
  <c r="B747"/>
  <c r="G747" s="1"/>
  <c r="D746"/>
  <c r="C746"/>
  <c r="B746"/>
  <c r="G746" s="1"/>
  <c r="D745"/>
  <c r="C745"/>
  <c r="B745"/>
  <c r="G745" s="1"/>
  <c r="D744"/>
  <c r="C744"/>
  <c r="B744"/>
  <c r="G744" s="1"/>
  <c r="D743"/>
  <c r="C743"/>
  <c r="B743"/>
  <c r="G743" s="1"/>
  <c r="D742"/>
  <c r="C742"/>
  <c r="B742"/>
  <c r="G742" s="1"/>
  <c r="D741"/>
  <c r="C741"/>
  <c r="B741"/>
  <c r="G741" s="1"/>
  <c r="D740"/>
  <c r="C740"/>
  <c r="B740"/>
  <c r="G740" s="1"/>
  <c r="D739"/>
  <c r="C739"/>
  <c r="B739"/>
  <c r="G739" s="1"/>
  <c r="D738"/>
  <c r="C738"/>
  <c r="B738"/>
  <c r="G738" s="1"/>
  <c r="D737"/>
  <c r="C737"/>
  <c r="B737"/>
  <c r="G737" s="1"/>
  <c r="D736"/>
  <c r="C736"/>
  <c r="B736"/>
  <c r="G736" s="1"/>
  <c r="D735"/>
  <c r="C735"/>
  <c r="B735"/>
  <c r="G735" s="1"/>
  <c r="D734"/>
  <c r="C734"/>
  <c r="B734"/>
  <c r="G734" s="1"/>
  <c r="D733"/>
  <c r="C733"/>
  <c r="B733"/>
  <c r="G733" s="1"/>
  <c r="D732"/>
  <c r="C732"/>
  <c r="B732"/>
  <c r="G732" s="1"/>
  <c r="D731"/>
  <c r="C731"/>
  <c r="B731"/>
  <c r="G731" s="1"/>
  <c r="D730"/>
  <c r="C730"/>
  <c r="B730"/>
  <c r="G730" s="1"/>
  <c r="D729"/>
  <c r="C729"/>
  <c r="B729"/>
  <c r="G729" s="1"/>
  <c r="D728"/>
  <c r="C728"/>
  <c r="B728"/>
  <c r="G728" s="1"/>
  <c r="D727"/>
  <c r="C727"/>
  <c r="B727"/>
  <c r="G727" s="1"/>
  <c r="G726"/>
  <c r="D726"/>
  <c r="C726"/>
  <c r="B726"/>
  <c r="D725"/>
  <c r="C725"/>
  <c r="B725"/>
  <c r="G725" s="1"/>
  <c r="D724"/>
  <c r="C724"/>
  <c r="B724"/>
  <c r="G724" s="1"/>
  <c r="D723"/>
  <c r="C723"/>
  <c r="B723"/>
  <c r="G723" s="1"/>
  <c r="D722"/>
  <c r="C722"/>
  <c r="B722"/>
  <c r="G722" s="1"/>
  <c r="D721"/>
  <c r="C721"/>
  <c r="B721"/>
  <c r="G721" s="1"/>
  <c r="D720"/>
  <c r="C720"/>
  <c r="B720"/>
  <c r="G720" s="1"/>
  <c r="D719"/>
  <c r="C719"/>
  <c r="B719"/>
  <c r="G719" s="1"/>
  <c r="D718"/>
  <c r="C718"/>
  <c r="B718"/>
  <c r="G718" s="1"/>
  <c r="D717"/>
  <c r="C717"/>
  <c r="B717"/>
  <c r="G717" s="1"/>
  <c r="D716"/>
  <c r="C716"/>
  <c r="B716"/>
  <c r="G716" s="1"/>
  <c r="D715"/>
  <c r="C715"/>
  <c r="B715"/>
  <c r="G715" s="1"/>
  <c r="D714"/>
  <c r="C714"/>
  <c r="B714"/>
  <c r="G714" s="1"/>
  <c r="D713"/>
  <c r="C713"/>
  <c r="B713"/>
  <c r="G713" s="1"/>
  <c r="D712"/>
  <c r="C712"/>
  <c r="B712"/>
  <c r="G712" s="1"/>
  <c r="D711"/>
  <c r="C711"/>
  <c r="B711"/>
  <c r="G711" s="1"/>
  <c r="D710"/>
  <c r="C710"/>
  <c r="B710"/>
  <c r="G710" s="1"/>
  <c r="D709"/>
  <c r="C709"/>
  <c r="B709"/>
  <c r="G709" s="1"/>
  <c r="D708"/>
  <c r="C708"/>
  <c r="B708"/>
  <c r="G708" s="1"/>
  <c r="D707"/>
  <c r="C707"/>
  <c r="B707"/>
  <c r="G707" s="1"/>
  <c r="D706"/>
  <c r="C706"/>
  <c r="B706"/>
  <c r="G706" s="1"/>
  <c r="D705"/>
  <c r="C705"/>
  <c r="B705"/>
  <c r="G705" s="1"/>
  <c r="D704"/>
  <c r="C704"/>
  <c r="B704"/>
  <c r="G704" s="1"/>
  <c r="D703"/>
  <c r="C703"/>
  <c r="B703"/>
  <c r="G703" s="1"/>
  <c r="D702"/>
  <c r="C702"/>
  <c r="B702"/>
  <c r="G702" s="1"/>
  <c r="D701"/>
  <c r="C701"/>
  <c r="B701"/>
  <c r="G701" s="1"/>
  <c r="D700"/>
  <c r="C700"/>
  <c r="B700"/>
  <c r="G700" s="1"/>
  <c r="D699"/>
  <c r="C699"/>
  <c r="B699"/>
  <c r="G699" s="1"/>
  <c r="D698"/>
  <c r="C698"/>
  <c r="B698"/>
  <c r="G698" s="1"/>
  <c r="D697"/>
  <c r="C697"/>
  <c r="B697"/>
  <c r="G697" s="1"/>
  <c r="D696"/>
  <c r="C696"/>
  <c r="B696"/>
  <c r="G696" s="1"/>
  <c r="D695"/>
  <c r="C695"/>
  <c r="B695"/>
  <c r="G695" s="1"/>
  <c r="G694"/>
  <c r="D694"/>
  <c r="C694"/>
  <c r="B694"/>
  <c r="D693"/>
  <c r="C693"/>
  <c r="B693"/>
  <c r="G693" s="1"/>
  <c r="D692"/>
  <c r="C692"/>
  <c r="B692"/>
  <c r="G692" s="1"/>
  <c r="D691"/>
  <c r="C691"/>
  <c r="B691"/>
  <c r="G691" s="1"/>
  <c r="D690"/>
  <c r="C690"/>
  <c r="B690"/>
  <c r="G690" s="1"/>
  <c r="D689"/>
  <c r="C689"/>
  <c r="B689"/>
  <c r="G689" s="1"/>
  <c r="D688"/>
  <c r="C688"/>
  <c r="B688"/>
  <c r="G688" s="1"/>
  <c r="D687"/>
  <c r="C687"/>
  <c r="B687"/>
  <c r="G687" s="1"/>
  <c r="D686"/>
  <c r="C686"/>
  <c r="B686"/>
  <c r="G686" s="1"/>
  <c r="D685"/>
  <c r="C685"/>
  <c r="B685"/>
  <c r="G685" s="1"/>
  <c r="D684"/>
  <c r="C684"/>
  <c r="B684"/>
  <c r="G684" s="1"/>
  <c r="G683"/>
  <c r="D683"/>
  <c r="C683"/>
  <c r="B683"/>
  <c r="D682"/>
  <c r="C682"/>
  <c r="B682"/>
  <c r="G682" s="1"/>
  <c r="D681"/>
  <c r="C681"/>
  <c r="B681"/>
  <c r="G681" s="1"/>
  <c r="D680"/>
  <c r="C680"/>
  <c r="B680"/>
  <c r="G680" s="1"/>
  <c r="D679"/>
  <c r="C679"/>
  <c r="B679"/>
  <c r="G679" s="1"/>
  <c r="D678"/>
  <c r="C678"/>
  <c r="B678"/>
  <c r="G678" s="1"/>
  <c r="D677"/>
  <c r="C677"/>
  <c r="B677"/>
  <c r="G677" s="1"/>
  <c r="D676"/>
  <c r="C676"/>
  <c r="B676"/>
  <c r="G676" s="1"/>
  <c r="D675"/>
  <c r="C675"/>
  <c r="B675"/>
  <c r="G675" s="1"/>
  <c r="D674"/>
  <c r="C674"/>
  <c r="B674"/>
  <c r="G674" s="1"/>
  <c r="D673"/>
  <c r="C673"/>
  <c r="B673"/>
  <c r="G673" s="1"/>
  <c r="D672"/>
  <c r="C672"/>
  <c r="B672"/>
  <c r="G672" s="1"/>
  <c r="D671"/>
  <c r="C671"/>
  <c r="B671"/>
  <c r="G671" s="1"/>
  <c r="D670"/>
  <c r="C670"/>
  <c r="B670"/>
  <c r="G670" s="1"/>
  <c r="D669"/>
  <c r="C669"/>
  <c r="B669"/>
  <c r="G669" s="1"/>
  <c r="D668"/>
  <c r="C668"/>
  <c r="B668"/>
  <c r="G668" s="1"/>
  <c r="G667"/>
  <c r="D667"/>
  <c r="C667"/>
  <c r="B667"/>
  <c r="D666"/>
  <c r="C666"/>
  <c r="B666"/>
  <c r="G666" s="1"/>
  <c r="D665"/>
  <c r="C665"/>
  <c r="B665"/>
  <c r="G665" s="1"/>
  <c r="D664"/>
  <c r="C664"/>
  <c r="B664"/>
  <c r="G664" s="1"/>
  <c r="D663"/>
  <c r="C663"/>
  <c r="B663"/>
  <c r="G663" s="1"/>
  <c r="D662"/>
  <c r="C662"/>
  <c r="B662"/>
  <c r="G662" s="1"/>
  <c r="D661"/>
  <c r="C661"/>
  <c r="B661"/>
  <c r="G661" s="1"/>
  <c r="D660"/>
  <c r="C660"/>
  <c r="B660"/>
  <c r="G660" s="1"/>
  <c r="D659"/>
  <c r="C659"/>
  <c r="B659"/>
  <c r="G659" s="1"/>
  <c r="D658"/>
  <c r="C658"/>
  <c r="B658"/>
  <c r="G658" s="1"/>
  <c r="D657"/>
  <c r="C657"/>
  <c r="B657"/>
  <c r="G657" s="1"/>
  <c r="D656"/>
  <c r="C656"/>
  <c r="B656"/>
  <c r="G656" s="1"/>
  <c r="D655"/>
  <c r="C655"/>
  <c r="B655"/>
  <c r="G655" s="1"/>
  <c r="D654"/>
  <c r="C654"/>
  <c r="B654"/>
  <c r="G654" s="1"/>
  <c r="D653"/>
  <c r="C653"/>
  <c r="B653"/>
  <c r="G653" s="1"/>
  <c r="D652"/>
  <c r="C652"/>
  <c r="B652"/>
  <c r="G652" s="1"/>
  <c r="G651"/>
  <c r="D651"/>
  <c r="C651"/>
  <c r="B651"/>
  <c r="D650"/>
  <c r="C650"/>
  <c r="B650"/>
  <c r="G650" s="1"/>
  <c r="D649"/>
  <c r="C649"/>
  <c r="B649"/>
  <c r="G649" s="1"/>
  <c r="D648"/>
  <c r="C648"/>
  <c r="B648"/>
  <c r="G648" s="1"/>
  <c r="D647"/>
  <c r="C647"/>
  <c r="B647"/>
  <c r="G647" s="1"/>
  <c r="D646"/>
  <c r="C646"/>
  <c r="B646"/>
  <c r="G646" s="1"/>
  <c r="D645"/>
  <c r="C645"/>
  <c r="B645"/>
  <c r="G645" s="1"/>
  <c r="D644"/>
  <c r="C644"/>
  <c r="B644"/>
  <c r="G644" s="1"/>
  <c r="D643"/>
  <c r="C643"/>
  <c r="B643"/>
  <c r="G643" s="1"/>
  <c r="D642"/>
  <c r="C642"/>
  <c r="B642"/>
  <c r="G642" s="1"/>
  <c r="D641"/>
  <c r="C641"/>
  <c r="B641"/>
  <c r="G641" s="1"/>
  <c r="D640"/>
  <c r="C640"/>
  <c r="B640"/>
  <c r="G640" s="1"/>
  <c r="D639"/>
  <c r="C639"/>
  <c r="B639"/>
  <c r="G639" s="1"/>
  <c r="D638"/>
  <c r="C638"/>
  <c r="B638"/>
  <c r="G638" s="1"/>
  <c r="D637"/>
  <c r="C637"/>
  <c r="B637"/>
  <c r="G637" s="1"/>
  <c r="D636"/>
  <c r="C636"/>
  <c r="B636"/>
  <c r="G636" s="1"/>
  <c r="D635"/>
  <c r="C635"/>
  <c r="B635"/>
  <c r="G635" s="1"/>
  <c r="D634"/>
  <c r="C634"/>
  <c r="B634"/>
  <c r="G634" s="1"/>
  <c r="D633"/>
  <c r="C633"/>
  <c r="B633"/>
  <c r="G633" s="1"/>
  <c r="D632"/>
  <c r="C632"/>
  <c r="B632"/>
  <c r="G632" s="1"/>
  <c r="D631"/>
  <c r="C631"/>
  <c r="B631"/>
  <c r="G631" s="1"/>
  <c r="D630"/>
  <c r="C630"/>
  <c r="B630"/>
  <c r="G630" s="1"/>
  <c r="D629"/>
  <c r="C629"/>
  <c r="B629"/>
  <c r="G629" s="1"/>
  <c r="D628"/>
  <c r="C628"/>
  <c r="B628"/>
  <c r="G628" s="1"/>
  <c r="D627"/>
  <c r="C627"/>
  <c r="B627"/>
  <c r="G627" s="1"/>
  <c r="D626"/>
  <c r="C626"/>
  <c r="B626"/>
  <c r="G626" s="1"/>
  <c r="G625"/>
  <c r="D625"/>
  <c r="C625"/>
  <c r="B625"/>
  <c r="G624"/>
  <c r="D624"/>
  <c r="C624"/>
  <c r="B624"/>
  <c r="D623"/>
  <c r="C623"/>
  <c r="B623"/>
  <c r="G623" s="1"/>
  <c r="D622"/>
  <c r="C622"/>
  <c r="B622"/>
  <c r="G622" s="1"/>
  <c r="D621"/>
  <c r="C621"/>
  <c r="B621"/>
  <c r="G621" s="1"/>
  <c r="D620"/>
  <c r="C620"/>
  <c r="B620"/>
  <c r="G620" s="1"/>
  <c r="D619"/>
  <c r="C619"/>
  <c r="B619"/>
  <c r="G619" s="1"/>
  <c r="D618"/>
  <c r="C618"/>
  <c r="B618"/>
  <c r="G618" s="1"/>
  <c r="D617"/>
  <c r="C617"/>
  <c r="B617"/>
  <c r="G617" s="1"/>
  <c r="D616"/>
  <c r="C616"/>
  <c r="B616"/>
  <c r="G616" s="1"/>
  <c r="D615"/>
  <c r="C615"/>
  <c r="B615"/>
  <c r="G615" s="1"/>
  <c r="D614"/>
  <c r="C614"/>
  <c r="B614"/>
  <c r="G614" s="1"/>
  <c r="D613"/>
  <c r="C613"/>
  <c r="B613"/>
  <c r="G613" s="1"/>
  <c r="D612"/>
  <c r="C612"/>
  <c r="B612"/>
  <c r="G612" s="1"/>
  <c r="D611"/>
  <c r="C611"/>
  <c r="B611"/>
  <c r="G611" s="1"/>
  <c r="D610"/>
  <c r="C610"/>
  <c r="B610"/>
  <c r="G610" s="1"/>
  <c r="D609"/>
  <c r="C609"/>
  <c r="B609"/>
  <c r="G609" s="1"/>
  <c r="D608"/>
  <c r="C608"/>
  <c r="B608"/>
  <c r="G608" s="1"/>
  <c r="D607"/>
  <c r="C607"/>
  <c r="B607"/>
  <c r="G607" s="1"/>
  <c r="D606"/>
  <c r="C606"/>
  <c r="B606"/>
  <c r="G606" s="1"/>
  <c r="G605"/>
  <c r="D605"/>
  <c r="C605"/>
  <c r="B605"/>
  <c r="D604"/>
  <c r="C604"/>
  <c r="B604"/>
  <c r="G604" s="1"/>
  <c r="D603"/>
  <c r="C603"/>
  <c r="B603"/>
  <c r="G603" s="1"/>
  <c r="D602"/>
  <c r="C602"/>
  <c r="B602"/>
  <c r="G602" s="1"/>
  <c r="D601"/>
  <c r="C601"/>
  <c r="B601"/>
  <c r="G601" s="1"/>
  <c r="D600"/>
  <c r="C600"/>
  <c r="B600"/>
  <c r="G600" s="1"/>
  <c r="D599"/>
  <c r="C599"/>
  <c r="B599"/>
  <c r="G599" s="1"/>
  <c r="D598"/>
  <c r="C598"/>
  <c r="B598"/>
  <c r="G598" s="1"/>
  <c r="D597"/>
  <c r="C597"/>
  <c r="B597"/>
  <c r="G597" s="1"/>
  <c r="D596"/>
  <c r="C596"/>
  <c r="B596"/>
  <c r="G596" s="1"/>
  <c r="D595"/>
  <c r="C595"/>
  <c r="B595"/>
  <c r="G595" s="1"/>
  <c r="D594"/>
  <c r="C594"/>
  <c r="B594"/>
  <c r="G594" s="1"/>
  <c r="D593"/>
  <c r="C593"/>
  <c r="B593"/>
  <c r="G593" s="1"/>
  <c r="D592"/>
  <c r="C592"/>
  <c r="B592"/>
  <c r="G592" s="1"/>
  <c r="D591"/>
  <c r="C591"/>
  <c r="B591"/>
  <c r="G591" s="1"/>
  <c r="D590"/>
  <c r="C590"/>
  <c r="B590"/>
  <c r="G590" s="1"/>
  <c r="D589"/>
  <c r="C589"/>
  <c r="B589"/>
  <c r="G589" s="1"/>
  <c r="D588"/>
  <c r="C588"/>
  <c r="B588"/>
  <c r="G588" s="1"/>
  <c r="D587"/>
  <c r="C587"/>
  <c r="B587"/>
  <c r="G587" s="1"/>
  <c r="D586"/>
  <c r="C586"/>
  <c r="B586"/>
  <c r="G586" s="1"/>
  <c r="D585"/>
  <c r="C585"/>
  <c r="B585"/>
  <c r="G585" s="1"/>
  <c r="D584"/>
  <c r="C584"/>
  <c r="B584"/>
  <c r="G584" s="1"/>
  <c r="D583"/>
  <c r="C583"/>
  <c r="B583"/>
  <c r="G583" s="1"/>
  <c r="D582"/>
  <c r="C582"/>
  <c r="B582"/>
  <c r="G582" s="1"/>
  <c r="D581"/>
  <c r="C581"/>
  <c r="B581"/>
  <c r="G581" s="1"/>
  <c r="D580"/>
  <c r="C580"/>
  <c r="B580"/>
  <c r="G580" s="1"/>
  <c r="D579"/>
  <c r="C579"/>
  <c r="B579"/>
  <c r="G579" s="1"/>
  <c r="D578"/>
  <c r="C578"/>
  <c r="B578"/>
  <c r="G578" s="1"/>
  <c r="D577"/>
  <c r="C577"/>
  <c r="B577"/>
  <c r="G577" s="1"/>
  <c r="D576"/>
  <c r="C576"/>
  <c r="B576"/>
  <c r="G576" s="1"/>
  <c r="D575"/>
  <c r="C575"/>
  <c r="B575"/>
  <c r="G575" s="1"/>
  <c r="D574"/>
  <c r="C574"/>
  <c r="B574"/>
  <c r="G574" s="1"/>
  <c r="D573"/>
  <c r="C573"/>
  <c r="B573"/>
  <c r="G573" s="1"/>
  <c r="D572"/>
  <c r="C572"/>
  <c r="B572"/>
  <c r="G572" s="1"/>
  <c r="D571"/>
  <c r="C571"/>
  <c r="B571"/>
  <c r="G571" s="1"/>
  <c r="D570"/>
  <c r="C570"/>
  <c r="B570"/>
  <c r="G570" s="1"/>
  <c r="D569"/>
  <c r="C569"/>
  <c r="B569"/>
  <c r="G569" s="1"/>
  <c r="D568"/>
  <c r="C568"/>
  <c r="B568"/>
  <c r="G568" s="1"/>
  <c r="D567"/>
  <c r="C567"/>
  <c r="B567"/>
  <c r="G567" s="1"/>
  <c r="D566"/>
  <c r="C566"/>
  <c r="B566"/>
  <c r="G566" s="1"/>
  <c r="D565"/>
  <c r="C565"/>
  <c r="B565"/>
  <c r="G565" s="1"/>
  <c r="D564"/>
  <c r="C564"/>
  <c r="B564"/>
  <c r="G564" s="1"/>
  <c r="D563"/>
  <c r="C563"/>
  <c r="B563"/>
  <c r="G563" s="1"/>
  <c r="D562"/>
  <c r="C562"/>
  <c r="B562"/>
  <c r="G562" s="1"/>
  <c r="G561"/>
  <c r="D561"/>
  <c r="C561"/>
  <c r="B561"/>
  <c r="D560"/>
  <c r="C560"/>
  <c r="B560"/>
  <c r="G560" s="1"/>
  <c r="D559"/>
  <c r="C559"/>
  <c r="B559"/>
  <c r="G559" s="1"/>
  <c r="D558"/>
  <c r="C558"/>
  <c r="B558"/>
  <c r="G558" s="1"/>
  <c r="D557"/>
  <c r="C557"/>
  <c r="B557"/>
  <c r="G557" s="1"/>
  <c r="D556"/>
  <c r="C556"/>
  <c r="B556"/>
  <c r="G556" s="1"/>
  <c r="D555"/>
  <c r="C555"/>
  <c r="B555"/>
  <c r="G555" s="1"/>
  <c r="D554"/>
  <c r="C554"/>
  <c r="B554"/>
  <c r="G554" s="1"/>
  <c r="D553"/>
  <c r="C553"/>
  <c r="B553"/>
  <c r="G553" s="1"/>
  <c r="D552"/>
  <c r="C552"/>
  <c r="B552"/>
  <c r="G552" s="1"/>
  <c r="D551"/>
  <c r="C551"/>
  <c r="B551"/>
  <c r="G551" s="1"/>
  <c r="D550"/>
  <c r="C550"/>
  <c r="B550"/>
  <c r="G550" s="1"/>
  <c r="D549"/>
  <c r="C549"/>
  <c r="B549"/>
  <c r="G549" s="1"/>
  <c r="D548"/>
  <c r="C548"/>
  <c r="B548"/>
  <c r="G548" s="1"/>
  <c r="D547"/>
  <c r="C547"/>
  <c r="B547"/>
  <c r="G547" s="1"/>
  <c r="D546"/>
  <c r="C546"/>
  <c r="B546"/>
  <c r="G546" s="1"/>
  <c r="D545"/>
  <c r="C545"/>
  <c r="B545"/>
  <c r="G545" s="1"/>
  <c r="D544"/>
  <c r="C544"/>
  <c r="B544"/>
  <c r="G544" s="1"/>
  <c r="D543"/>
  <c r="C543"/>
  <c r="B543"/>
  <c r="G543" s="1"/>
  <c r="D542"/>
  <c r="C542"/>
  <c r="B542"/>
  <c r="G542" s="1"/>
  <c r="D541"/>
  <c r="C541"/>
  <c r="B541"/>
  <c r="G541" s="1"/>
  <c r="D540"/>
  <c r="C540"/>
  <c r="B540"/>
  <c r="G540" s="1"/>
  <c r="D539"/>
  <c r="C539"/>
  <c r="B539"/>
  <c r="G539" s="1"/>
  <c r="D538"/>
  <c r="C538"/>
  <c r="B538"/>
  <c r="G538" s="1"/>
  <c r="G537"/>
  <c r="D537"/>
  <c r="C537"/>
  <c r="B537"/>
  <c r="G536"/>
  <c r="D536"/>
  <c r="C536"/>
  <c r="B536"/>
  <c r="D535"/>
  <c r="C535"/>
  <c r="B535"/>
  <c r="G535" s="1"/>
  <c r="D534"/>
  <c r="C534"/>
  <c r="B534"/>
  <c r="G534" s="1"/>
  <c r="D533"/>
  <c r="C533"/>
  <c r="B533"/>
  <c r="G533" s="1"/>
  <c r="D532"/>
  <c r="C532"/>
  <c r="B532"/>
  <c r="G532" s="1"/>
  <c r="D531"/>
  <c r="C531"/>
  <c r="B531"/>
  <c r="G531" s="1"/>
  <c r="D530"/>
  <c r="C530"/>
  <c r="B530"/>
  <c r="G530" s="1"/>
  <c r="G529"/>
  <c r="D529"/>
  <c r="C529"/>
  <c r="B529"/>
  <c r="D528"/>
  <c r="C528"/>
  <c r="B528"/>
  <c r="G528" s="1"/>
  <c r="D527"/>
  <c r="C527"/>
  <c r="B527"/>
  <c r="G527" s="1"/>
  <c r="D526"/>
  <c r="C526"/>
  <c r="B526"/>
  <c r="G526" s="1"/>
  <c r="D525"/>
  <c r="C525"/>
  <c r="B525"/>
  <c r="G525" s="1"/>
  <c r="D524"/>
  <c r="C524"/>
  <c r="B524"/>
  <c r="G524" s="1"/>
  <c r="D523"/>
  <c r="C523"/>
  <c r="B523"/>
  <c r="G523" s="1"/>
  <c r="D522"/>
  <c r="C522"/>
  <c r="B522"/>
  <c r="G522" s="1"/>
  <c r="D521"/>
  <c r="C521"/>
  <c r="B521"/>
  <c r="G521" s="1"/>
  <c r="D520"/>
  <c r="C520"/>
  <c r="B520"/>
  <c r="G520" s="1"/>
  <c r="D519"/>
  <c r="C519"/>
  <c r="B519"/>
  <c r="G519" s="1"/>
  <c r="D518"/>
  <c r="C518"/>
  <c r="B518"/>
  <c r="G518" s="1"/>
  <c r="D517"/>
  <c r="C517"/>
  <c r="B517"/>
  <c r="G517" s="1"/>
  <c r="D516"/>
  <c r="C516"/>
  <c r="B516"/>
  <c r="G516" s="1"/>
  <c r="D515"/>
  <c r="C515"/>
  <c r="B515"/>
  <c r="G515" s="1"/>
  <c r="D514"/>
  <c r="C514"/>
  <c r="B514"/>
  <c r="G514" s="1"/>
  <c r="D513"/>
  <c r="C513"/>
  <c r="B513"/>
  <c r="G513" s="1"/>
  <c r="D512"/>
  <c r="C512"/>
  <c r="B512"/>
  <c r="G512" s="1"/>
  <c r="D511"/>
  <c r="C511"/>
  <c r="B511"/>
  <c r="G511" s="1"/>
  <c r="D510"/>
  <c r="C510"/>
  <c r="B510"/>
  <c r="G510" s="1"/>
  <c r="D509"/>
  <c r="C509"/>
  <c r="B509"/>
  <c r="G509" s="1"/>
  <c r="D508"/>
  <c r="C508"/>
  <c r="B508"/>
  <c r="G508" s="1"/>
  <c r="G507"/>
  <c r="D507"/>
  <c r="C507"/>
  <c r="B507"/>
  <c r="D506"/>
  <c r="C506"/>
  <c r="B506"/>
  <c r="G506" s="1"/>
  <c r="D505"/>
  <c r="C505"/>
  <c r="B505"/>
  <c r="G505" s="1"/>
  <c r="D504"/>
  <c r="C504"/>
  <c r="B504"/>
  <c r="G504" s="1"/>
  <c r="D503"/>
  <c r="C503"/>
  <c r="B503"/>
  <c r="G503" s="1"/>
  <c r="D502"/>
  <c r="C502"/>
  <c r="B502"/>
  <c r="G502" s="1"/>
  <c r="D501"/>
  <c r="C501"/>
  <c r="B501"/>
  <c r="G501" s="1"/>
  <c r="D500"/>
  <c r="C500"/>
  <c r="B500"/>
  <c r="G500" s="1"/>
  <c r="G499"/>
  <c r="D499"/>
  <c r="C499"/>
  <c r="B499"/>
  <c r="D498"/>
  <c r="C498"/>
  <c r="B498"/>
  <c r="G498" s="1"/>
  <c r="D497"/>
  <c r="C497"/>
  <c r="B497"/>
  <c r="G497" s="1"/>
  <c r="D496"/>
  <c r="C496"/>
  <c r="B496"/>
  <c r="G496" s="1"/>
  <c r="D495"/>
  <c r="C495"/>
  <c r="B495"/>
  <c r="G495" s="1"/>
  <c r="D494"/>
  <c r="C494"/>
  <c r="B494"/>
  <c r="G494" s="1"/>
  <c r="D493"/>
  <c r="C493"/>
  <c r="B493"/>
  <c r="G493" s="1"/>
  <c r="D492"/>
  <c r="C492"/>
  <c r="B492"/>
  <c r="G492" s="1"/>
  <c r="G491"/>
  <c r="D491"/>
  <c r="C491"/>
  <c r="B491"/>
  <c r="D490"/>
  <c r="C490"/>
  <c r="B490"/>
  <c r="G490" s="1"/>
  <c r="D489"/>
  <c r="C489"/>
  <c r="B489"/>
  <c r="G489" s="1"/>
  <c r="D488"/>
  <c r="C488"/>
  <c r="B488"/>
  <c r="G488" s="1"/>
  <c r="D487"/>
  <c r="C487"/>
  <c r="B487"/>
  <c r="G487" s="1"/>
  <c r="D486"/>
  <c r="C486"/>
  <c r="B486"/>
  <c r="G486" s="1"/>
  <c r="D485"/>
  <c r="C485"/>
  <c r="B485"/>
  <c r="G485" s="1"/>
  <c r="D484"/>
  <c r="C484"/>
  <c r="B484"/>
  <c r="G484" s="1"/>
  <c r="G483"/>
  <c r="D483"/>
  <c r="C483"/>
  <c r="B483"/>
  <c r="D482"/>
  <c r="C482"/>
  <c r="B482"/>
  <c r="G482" s="1"/>
  <c r="D481"/>
  <c r="C481"/>
  <c r="B481"/>
  <c r="G481" s="1"/>
  <c r="D480"/>
  <c r="C480"/>
  <c r="B480"/>
  <c r="G480" s="1"/>
  <c r="D479"/>
  <c r="C479"/>
  <c r="B479"/>
  <c r="G479" s="1"/>
  <c r="D478"/>
  <c r="C478"/>
  <c r="B478"/>
  <c r="G478" s="1"/>
  <c r="D477"/>
  <c r="C477"/>
  <c r="B477"/>
  <c r="G477" s="1"/>
  <c r="D476"/>
  <c r="C476"/>
  <c r="B476"/>
  <c r="G476" s="1"/>
  <c r="G475"/>
  <c r="D475"/>
  <c r="C475"/>
  <c r="B475"/>
  <c r="D474"/>
  <c r="C474"/>
  <c r="B474"/>
  <c r="G474" s="1"/>
  <c r="D473"/>
  <c r="C473"/>
  <c r="B473"/>
  <c r="G473" s="1"/>
  <c r="D472"/>
  <c r="C472"/>
  <c r="B472"/>
  <c r="G472" s="1"/>
  <c r="D471"/>
  <c r="C471"/>
  <c r="B471"/>
  <c r="G471" s="1"/>
  <c r="D470"/>
  <c r="C470"/>
  <c r="B470"/>
  <c r="G470" s="1"/>
  <c r="D469"/>
  <c r="C469"/>
  <c r="B469"/>
  <c r="G469" s="1"/>
  <c r="D468"/>
  <c r="C468"/>
  <c r="B468"/>
  <c r="G468" s="1"/>
  <c r="G467"/>
  <c r="D467"/>
  <c r="C467"/>
  <c r="B467"/>
  <c r="D466"/>
  <c r="C466"/>
  <c r="B466"/>
  <c r="G466" s="1"/>
  <c r="D465"/>
  <c r="C465"/>
  <c r="B465"/>
  <c r="G465" s="1"/>
  <c r="D464"/>
  <c r="C464"/>
  <c r="B464"/>
  <c r="G464" s="1"/>
  <c r="D463"/>
  <c r="C463"/>
  <c r="B463"/>
  <c r="G463" s="1"/>
  <c r="D462"/>
  <c r="C462"/>
  <c r="B462"/>
  <c r="G462" s="1"/>
  <c r="D461"/>
  <c r="C461"/>
  <c r="B461"/>
  <c r="G461" s="1"/>
  <c r="D460"/>
  <c r="C460"/>
  <c r="B460"/>
  <c r="G460" s="1"/>
  <c r="G459"/>
  <c r="D459"/>
  <c r="C459"/>
  <c r="B459"/>
  <c r="D458"/>
  <c r="C458"/>
  <c r="B458"/>
  <c r="G458" s="1"/>
  <c r="D457"/>
  <c r="C457"/>
  <c r="B457"/>
  <c r="G457" s="1"/>
  <c r="D456"/>
  <c r="C456"/>
  <c r="B456"/>
  <c r="G456" s="1"/>
  <c r="D455"/>
  <c r="C455"/>
  <c r="B455"/>
  <c r="G455" s="1"/>
  <c r="D454"/>
  <c r="C454"/>
  <c r="B454"/>
  <c r="G454" s="1"/>
  <c r="D453"/>
  <c r="C453"/>
  <c r="B453"/>
  <c r="G453" s="1"/>
  <c r="D452"/>
  <c r="C452"/>
  <c r="B452"/>
  <c r="G452" s="1"/>
  <c r="G451"/>
  <c r="D451"/>
  <c r="C451"/>
  <c r="B451"/>
  <c r="D450"/>
  <c r="C450"/>
  <c r="B450"/>
  <c r="G450" s="1"/>
  <c r="D449"/>
  <c r="C449"/>
  <c r="B449"/>
  <c r="G449" s="1"/>
  <c r="D448"/>
  <c r="C448"/>
  <c r="B448"/>
  <c r="G448" s="1"/>
  <c r="D447"/>
  <c r="C447"/>
  <c r="B447"/>
  <c r="G447" s="1"/>
  <c r="D446"/>
  <c r="C446"/>
  <c r="B446"/>
  <c r="G446" s="1"/>
  <c r="D445"/>
  <c r="C445"/>
  <c r="B445"/>
  <c r="G445" s="1"/>
  <c r="D444"/>
  <c r="C444"/>
  <c r="B444"/>
  <c r="G444" s="1"/>
  <c r="G443"/>
  <c r="D443"/>
  <c r="C443"/>
  <c r="B443"/>
  <c r="D442"/>
  <c r="C442"/>
  <c r="B442"/>
  <c r="G442" s="1"/>
  <c r="D441"/>
  <c r="C441"/>
  <c r="B441"/>
  <c r="G441" s="1"/>
  <c r="D440"/>
  <c r="C440"/>
  <c r="B440"/>
  <c r="G440" s="1"/>
  <c r="D439"/>
  <c r="C439"/>
  <c r="B439"/>
  <c r="G439" s="1"/>
  <c r="D438"/>
  <c r="C438"/>
  <c r="B438"/>
  <c r="G438" s="1"/>
  <c r="D437"/>
  <c r="C437"/>
  <c r="B437"/>
  <c r="G437" s="1"/>
  <c r="D436"/>
  <c r="C436"/>
  <c r="B436"/>
  <c r="G436" s="1"/>
  <c r="D435"/>
  <c r="C435"/>
  <c r="B435"/>
  <c r="G435" s="1"/>
  <c r="D434"/>
  <c r="C434"/>
  <c r="B434"/>
  <c r="G434" s="1"/>
  <c r="D433"/>
  <c r="C433"/>
  <c r="B433"/>
  <c r="G433" s="1"/>
  <c r="D432"/>
  <c r="C432"/>
  <c r="B432"/>
  <c r="G432" s="1"/>
  <c r="D431"/>
  <c r="C431"/>
  <c r="B431"/>
  <c r="G431" s="1"/>
  <c r="D430"/>
  <c r="C430"/>
  <c r="B430"/>
  <c r="G430" s="1"/>
  <c r="G429"/>
  <c r="D429"/>
  <c r="C429"/>
  <c r="B429"/>
  <c r="D428"/>
  <c r="C428"/>
  <c r="B428"/>
  <c r="G428" s="1"/>
  <c r="D427"/>
  <c r="C427"/>
  <c r="B427"/>
  <c r="G427" s="1"/>
  <c r="D426"/>
  <c r="C426"/>
  <c r="B426"/>
  <c r="G426" s="1"/>
  <c r="D425"/>
  <c r="C425"/>
  <c r="B425"/>
  <c r="G425" s="1"/>
  <c r="D424"/>
  <c r="C424"/>
  <c r="B424"/>
  <c r="G424" s="1"/>
  <c r="D423"/>
  <c r="C423"/>
  <c r="B423"/>
  <c r="G423" s="1"/>
  <c r="D422"/>
  <c r="C422"/>
  <c r="B422"/>
  <c r="G422" s="1"/>
  <c r="D421"/>
  <c r="C421"/>
  <c r="B421"/>
  <c r="G421" s="1"/>
  <c r="D420"/>
  <c r="C420"/>
  <c r="B420"/>
  <c r="G420" s="1"/>
  <c r="D419"/>
  <c r="C419"/>
  <c r="B419"/>
  <c r="G419" s="1"/>
  <c r="D418"/>
  <c r="C418"/>
  <c r="B418"/>
  <c r="G418" s="1"/>
  <c r="D417"/>
  <c r="C417"/>
  <c r="B417"/>
  <c r="G417" s="1"/>
  <c r="D416"/>
  <c r="C416"/>
  <c r="B416"/>
  <c r="G416" s="1"/>
  <c r="D415"/>
  <c r="C415"/>
  <c r="B415"/>
  <c r="G415" s="1"/>
  <c r="D414"/>
  <c r="C414"/>
  <c r="B414"/>
  <c r="G414" s="1"/>
  <c r="G413"/>
  <c r="D413"/>
  <c r="C413"/>
  <c r="B413"/>
  <c r="D412"/>
  <c r="C412"/>
  <c r="B412"/>
  <c r="G412" s="1"/>
  <c r="D411"/>
  <c r="C411"/>
  <c r="B411"/>
  <c r="G411" s="1"/>
  <c r="D410"/>
  <c r="C410"/>
  <c r="B410"/>
  <c r="G410" s="1"/>
  <c r="D409"/>
  <c r="C409"/>
  <c r="B409"/>
  <c r="G409" s="1"/>
  <c r="D408"/>
  <c r="C408"/>
  <c r="B408"/>
  <c r="G408" s="1"/>
  <c r="D407"/>
  <c r="C407"/>
  <c r="B407"/>
  <c r="G407" s="1"/>
  <c r="D406"/>
  <c r="C406"/>
  <c r="B406"/>
  <c r="G406" s="1"/>
  <c r="D405"/>
  <c r="C405"/>
  <c r="B405"/>
  <c r="G405" s="1"/>
  <c r="D404"/>
  <c r="C404"/>
  <c r="B404"/>
  <c r="G404" s="1"/>
  <c r="D403"/>
  <c r="C403"/>
  <c r="B403"/>
  <c r="G403" s="1"/>
  <c r="D402"/>
  <c r="C402"/>
  <c r="B402"/>
  <c r="G402" s="1"/>
  <c r="D401"/>
  <c r="C401"/>
  <c r="B401"/>
  <c r="G401" s="1"/>
  <c r="D400"/>
  <c r="C400"/>
  <c r="B400"/>
  <c r="G400" s="1"/>
  <c r="D399"/>
  <c r="C399"/>
  <c r="B399"/>
  <c r="G399" s="1"/>
  <c r="D398"/>
  <c r="C398"/>
  <c r="B398"/>
  <c r="G398" s="1"/>
  <c r="G397"/>
  <c r="D397"/>
  <c r="C397"/>
  <c r="B397"/>
  <c r="D396"/>
  <c r="C396"/>
  <c r="B396"/>
  <c r="G396" s="1"/>
  <c r="D395"/>
  <c r="C395"/>
  <c r="B395"/>
  <c r="G395" s="1"/>
  <c r="D394"/>
  <c r="C394"/>
  <c r="B394"/>
  <c r="G394" s="1"/>
  <c r="D393"/>
  <c r="C393"/>
  <c r="B393"/>
  <c r="G393" s="1"/>
  <c r="D392"/>
  <c r="C392"/>
  <c r="B392"/>
  <c r="G392" s="1"/>
  <c r="D391"/>
  <c r="C391"/>
  <c r="B391"/>
  <c r="G391" s="1"/>
  <c r="D390"/>
  <c r="C390"/>
  <c r="B390"/>
  <c r="G390" s="1"/>
  <c r="D389"/>
  <c r="C389"/>
  <c r="B389"/>
  <c r="G389" s="1"/>
  <c r="D388"/>
  <c r="C388"/>
  <c r="B388"/>
  <c r="G388" s="1"/>
  <c r="D387"/>
  <c r="C387"/>
  <c r="B387"/>
  <c r="G387" s="1"/>
  <c r="D386"/>
  <c r="C386"/>
  <c r="B386"/>
  <c r="G386" s="1"/>
  <c r="D385"/>
  <c r="C385"/>
  <c r="B385"/>
  <c r="G385" s="1"/>
  <c r="D384"/>
  <c r="C384"/>
  <c r="B384"/>
  <c r="G384" s="1"/>
  <c r="D383"/>
  <c r="C383"/>
  <c r="B383"/>
  <c r="G383" s="1"/>
  <c r="D382"/>
  <c r="C382"/>
  <c r="B382"/>
  <c r="G382" s="1"/>
  <c r="G381"/>
  <c r="D381"/>
  <c r="C381"/>
  <c r="B381"/>
  <c r="D380"/>
  <c r="C380"/>
  <c r="B380"/>
  <c r="G380" s="1"/>
  <c r="D379"/>
  <c r="C379"/>
  <c r="B379"/>
  <c r="G379" s="1"/>
  <c r="D378"/>
  <c r="C378"/>
  <c r="B378"/>
  <c r="G378" s="1"/>
  <c r="D377"/>
  <c r="C377"/>
  <c r="B377"/>
  <c r="G377" s="1"/>
  <c r="D376"/>
  <c r="C376"/>
  <c r="B376"/>
  <c r="G376" s="1"/>
  <c r="D375"/>
  <c r="C375"/>
  <c r="B375"/>
  <c r="G375" s="1"/>
  <c r="D374"/>
  <c r="C374"/>
  <c r="B374"/>
  <c r="G374" s="1"/>
  <c r="D373"/>
  <c r="C373"/>
  <c r="B373"/>
  <c r="G373" s="1"/>
  <c r="D372"/>
  <c r="C372"/>
  <c r="B372"/>
  <c r="G372" s="1"/>
  <c r="D371"/>
  <c r="C371"/>
  <c r="B371"/>
  <c r="G371" s="1"/>
  <c r="D370"/>
  <c r="C370"/>
  <c r="B370"/>
  <c r="G370" s="1"/>
  <c r="D369"/>
  <c r="C369"/>
  <c r="B369"/>
  <c r="G369" s="1"/>
  <c r="D368"/>
  <c r="C368"/>
  <c r="B368"/>
  <c r="G368" s="1"/>
  <c r="D367"/>
  <c r="C367"/>
  <c r="B367"/>
  <c r="G367" s="1"/>
  <c r="D366"/>
  <c r="C366"/>
  <c r="B366"/>
  <c r="G366" s="1"/>
  <c r="G365"/>
  <c r="D365"/>
  <c r="C365"/>
  <c r="B365"/>
  <c r="D364"/>
  <c r="C364"/>
  <c r="B364"/>
  <c r="G364" s="1"/>
  <c r="D363"/>
  <c r="C363"/>
  <c r="B363"/>
  <c r="G363" s="1"/>
  <c r="D362"/>
  <c r="C362"/>
  <c r="B362"/>
  <c r="G362" s="1"/>
  <c r="D361"/>
  <c r="C361"/>
  <c r="B361"/>
  <c r="G361" s="1"/>
  <c r="D360"/>
  <c r="C360"/>
  <c r="B360"/>
  <c r="G360" s="1"/>
  <c r="D359"/>
  <c r="C359"/>
  <c r="B359"/>
  <c r="G359" s="1"/>
  <c r="D358"/>
  <c r="C358"/>
  <c r="B358"/>
  <c r="G358" s="1"/>
  <c r="D357"/>
  <c r="C357"/>
  <c r="B357"/>
  <c r="G357" s="1"/>
  <c r="D356"/>
  <c r="C356"/>
  <c r="B356"/>
  <c r="G356" s="1"/>
  <c r="D355"/>
  <c r="C355"/>
  <c r="B355"/>
  <c r="G355" s="1"/>
  <c r="D354"/>
  <c r="C354"/>
  <c r="B354"/>
  <c r="G354" s="1"/>
  <c r="D353"/>
  <c r="C353"/>
  <c r="B353"/>
  <c r="G353" s="1"/>
  <c r="D352"/>
  <c r="C352"/>
  <c r="B352"/>
  <c r="G352" s="1"/>
  <c r="D351"/>
  <c r="C351"/>
  <c r="B351"/>
  <c r="G351" s="1"/>
  <c r="D350"/>
  <c r="C350"/>
  <c r="B350"/>
  <c r="G350" s="1"/>
  <c r="G349"/>
  <c r="D349"/>
  <c r="C349"/>
  <c r="B349"/>
  <c r="D348"/>
  <c r="C348"/>
  <c r="B348"/>
  <c r="G348" s="1"/>
  <c r="D347"/>
  <c r="C347"/>
  <c r="B347"/>
  <c r="G347" s="1"/>
  <c r="D346"/>
  <c r="C346"/>
  <c r="B346"/>
  <c r="G346" s="1"/>
  <c r="D345"/>
  <c r="C345"/>
  <c r="B345"/>
  <c r="G345" s="1"/>
  <c r="D344"/>
  <c r="C344"/>
  <c r="B344"/>
  <c r="G344" s="1"/>
  <c r="D343"/>
  <c r="C343"/>
  <c r="B343"/>
  <c r="G343" s="1"/>
  <c r="D342"/>
  <c r="C342"/>
  <c r="B342"/>
  <c r="G342" s="1"/>
  <c r="D341"/>
  <c r="C341"/>
  <c r="B341"/>
  <c r="G341" s="1"/>
  <c r="D340"/>
  <c r="C340"/>
  <c r="B340"/>
  <c r="G340" s="1"/>
  <c r="D339"/>
  <c r="C339"/>
  <c r="B339"/>
  <c r="G339" s="1"/>
  <c r="D338"/>
  <c r="C338"/>
  <c r="B338"/>
  <c r="G338" s="1"/>
  <c r="D337"/>
  <c r="C337"/>
  <c r="B337"/>
  <c r="G337" s="1"/>
  <c r="D336"/>
  <c r="C336"/>
  <c r="B336"/>
  <c r="G336" s="1"/>
  <c r="D335"/>
  <c r="C335"/>
  <c r="B335"/>
  <c r="G335" s="1"/>
  <c r="D334"/>
  <c r="C334"/>
  <c r="B334"/>
  <c r="G334" s="1"/>
  <c r="G333"/>
  <c r="D333"/>
  <c r="C333"/>
  <c r="B333"/>
  <c r="D332"/>
  <c r="C332"/>
  <c r="B332"/>
  <c r="G332" s="1"/>
  <c r="D331"/>
  <c r="C331"/>
  <c r="B331"/>
  <c r="G331" s="1"/>
  <c r="D330"/>
  <c r="C330"/>
  <c r="B330"/>
  <c r="G330" s="1"/>
  <c r="D329"/>
  <c r="C329"/>
  <c r="B329"/>
  <c r="G329" s="1"/>
  <c r="D328"/>
  <c r="C328"/>
  <c r="B328"/>
  <c r="G328" s="1"/>
  <c r="D327"/>
  <c r="C327"/>
  <c r="B327"/>
  <c r="G327" s="1"/>
  <c r="D326"/>
  <c r="C326"/>
  <c r="B326"/>
  <c r="G326" s="1"/>
  <c r="D325"/>
  <c r="C325"/>
  <c r="B325"/>
  <c r="G325" s="1"/>
  <c r="D324"/>
  <c r="C324"/>
  <c r="B324"/>
  <c r="G324" s="1"/>
  <c r="D323"/>
  <c r="C323"/>
  <c r="B323"/>
  <c r="G323" s="1"/>
  <c r="D322"/>
  <c r="C322"/>
  <c r="B322"/>
  <c r="G322" s="1"/>
  <c r="D321"/>
  <c r="C321"/>
  <c r="B321"/>
  <c r="G321" s="1"/>
  <c r="D320"/>
  <c r="C320"/>
  <c r="B320"/>
  <c r="G320" s="1"/>
  <c r="D319"/>
  <c r="C319"/>
  <c r="B319"/>
  <c r="G319" s="1"/>
  <c r="D318"/>
  <c r="C318"/>
  <c r="B318"/>
  <c r="G318" s="1"/>
  <c r="G317"/>
  <c r="D317"/>
  <c r="C317"/>
  <c r="B317"/>
  <c r="D316"/>
  <c r="C316"/>
  <c r="B316"/>
  <c r="G316" s="1"/>
  <c r="D315"/>
  <c r="C315"/>
  <c r="B315"/>
  <c r="G315" s="1"/>
  <c r="D314"/>
  <c r="C314"/>
  <c r="B314"/>
  <c r="G314" s="1"/>
  <c r="D313"/>
  <c r="C313"/>
  <c r="B313"/>
  <c r="G313" s="1"/>
  <c r="D312"/>
  <c r="C312"/>
  <c r="B312"/>
  <c r="G312" s="1"/>
  <c r="D311"/>
  <c r="C311"/>
  <c r="B311"/>
  <c r="G311" s="1"/>
  <c r="D310"/>
  <c r="C310"/>
  <c r="B310"/>
  <c r="G310" s="1"/>
  <c r="D309"/>
  <c r="C309"/>
  <c r="B309"/>
  <c r="G309" s="1"/>
  <c r="D308"/>
  <c r="C308"/>
  <c r="B308"/>
  <c r="G308" s="1"/>
  <c r="D307"/>
  <c r="C307"/>
  <c r="B307"/>
  <c r="G307" s="1"/>
  <c r="D306"/>
  <c r="C306"/>
  <c r="B306"/>
  <c r="G306" s="1"/>
  <c r="D305"/>
  <c r="C305"/>
  <c r="B305"/>
  <c r="G305" s="1"/>
  <c r="D304"/>
  <c r="C304"/>
  <c r="B304"/>
  <c r="G304" s="1"/>
  <c r="D303"/>
  <c r="C303"/>
  <c r="B303"/>
  <c r="G303" s="1"/>
  <c r="D302"/>
  <c r="C302"/>
  <c r="B302"/>
  <c r="G302" s="1"/>
  <c r="G301"/>
  <c r="D301"/>
  <c r="C301"/>
  <c r="B301"/>
  <c r="D300"/>
  <c r="C300"/>
  <c r="B300"/>
  <c r="G300" s="1"/>
  <c r="D299"/>
  <c r="C299"/>
  <c r="B299"/>
  <c r="G299" s="1"/>
  <c r="D298"/>
  <c r="C298"/>
  <c r="B298"/>
  <c r="G298" s="1"/>
  <c r="D297"/>
  <c r="C297"/>
  <c r="B297"/>
  <c r="G297" s="1"/>
  <c r="D296"/>
  <c r="C296"/>
  <c r="B296"/>
  <c r="G296" s="1"/>
  <c r="D295"/>
  <c r="C295"/>
  <c r="B295"/>
  <c r="G295" s="1"/>
  <c r="D294"/>
  <c r="C294"/>
  <c r="B294"/>
  <c r="G294" s="1"/>
  <c r="D293"/>
  <c r="C293"/>
  <c r="B293"/>
  <c r="G293" s="1"/>
  <c r="D292"/>
  <c r="C292"/>
  <c r="B292"/>
  <c r="G292" s="1"/>
  <c r="D291"/>
  <c r="C291"/>
  <c r="B291"/>
  <c r="G291" s="1"/>
  <c r="D290"/>
  <c r="C290"/>
  <c r="B290"/>
  <c r="G290" s="1"/>
  <c r="G289"/>
  <c r="D289"/>
  <c r="C289"/>
  <c r="B289"/>
  <c r="D288"/>
  <c r="C288"/>
  <c r="B288"/>
  <c r="G288" s="1"/>
  <c r="D190"/>
  <c r="C190"/>
  <c r="B190"/>
  <c r="D189"/>
  <c r="C189"/>
  <c r="B189"/>
  <c r="D220"/>
  <c r="C220"/>
  <c r="B220"/>
  <c r="D219"/>
  <c r="C219"/>
  <c r="B219"/>
  <c r="D218"/>
  <c r="C218"/>
  <c r="B218"/>
  <c r="D217"/>
  <c r="C217"/>
  <c r="B217"/>
  <c r="D245"/>
  <c r="C245"/>
  <c r="B245"/>
  <c r="G245" s="1"/>
  <c r="D216"/>
  <c r="C216"/>
  <c r="B216"/>
  <c r="D191"/>
  <c r="C191"/>
  <c r="B191"/>
  <c r="D188"/>
  <c r="C188"/>
  <c r="B188"/>
  <c r="D192"/>
  <c r="C192"/>
  <c r="B192"/>
  <c r="D187"/>
  <c r="C187"/>
  <c r="B187"/>
  <c r="D246"/>
  <c r="C246"/>
  <c r="B246"/>
  <c r="D186"/>
  <c r="C186"/>
  <c r="B186"/>
  <c r="D150"/>
  <c r="C150"/>
  <c r="B150"/>
  <c r="D244"/>
  <c r="C244"/>
  <c r="B244"/>
  <c r="D221"/>
  <c r="C221"/>
  <c r="B221"/>
  <c r="G221" s="1"/>
  <c r="D154"/>
  <c r="C154"/>
  <c r="B154"/>
  <c r="D151"/>
  <c r="C151"/>
  <c r="B151"/>
  <c r="D149"/>
  <c r="C149"/>
  <c r="B149"/>
  <c r="D148"/>
  <c r="C148"/>
  <c r="B148"/>
  <c r="D153"/>
  <c r="C153"/>
  <c r="B153"/>
  <c r="D152"/>
  <c r="C152"/>
  <c r="B152"/>
  <c r="D155"/>
  <c r="C155"/>
  <c r="B155"/>
  <c r="D147"/>
  <c r="C147"/>
  <c r="B147"/>
  <c r="D247"/>
  <c r="C247"/>
  <c r="B247"/>
  <c r="D222"/>
  <c r="C222"/>
  <c r="B222"/>
  <c r="D193"/>
  <c r="C193"/>
  <c r="B193"/>
  <c r="D185"/>
  <c r="C185"/>
  <c r="B185"/>
  <c r="D107"/>
  <c r="C107"/>
  <c r="B107"/>
  <c r="D243"/>
  <c r="C243"/>
  <c r="B243"/>
  <c r="D215"/>
  <c r="C215"/>
  <c r="B215"/>
  <c r="D106"/>
  <c r="C106"/>
  <c r="B106"/>
  <c r="D156"/>
  <c r="C156"/>
  <c r="B156"/>
  <c r="D108"/>
  <c r="C108"/>
  <c r="B108"/>
  <c r="D105"/>
  <c r="C105"/>
  <c r="B105"/>
  <c r="D248"/>
  <c r="C248"/>
  <c r="B248"/>
  <c r="D223"/>
  <c r="C223"/>
  <c r="B223"/>
  <c r="D194"/>
  <c r="C194"/>
  <c r="B194"/>
  <c r="D146"/>
  <c r="C146"/>
  <c r="B146"/>
  <c r="D67"/>
  <c r="C67"/>
  <c r="B67"/>
  <c r="D242"/>
  <c r="C242"/>
  <c r="B242"/>
  <c r="D66"/>
  <c r="C66"/>
  <c r="B66"/>
  <c r="D195"/>
  <c r="C195"/>
  <c r="B195"/>
  <c r="D104"/>
  <c r="C104"/>
  <c r="B104"/>
  <c r="D68"/>
  <c r="C68"/>
  <c r="B68"/>
  <c r="D224"/>
  <c r="C224"/>
  <c r="B224"/>
  <c r="D184"/>
  <c r="C184"/>
  <c r="B184"/>
  <c r="D157"/>
  <c r="C157"/>
  <c r="B157"/>
  <c r="G157" s="1"/>
  <c r="D114"/>
  <c r="C114"/>
  <c r="B114"/>
  <c r="D109"/>
  <c r="C109"/>
  <c r="B109"/>
  <c r="D270"/>
  <c r="C270"/>
  <c r="B270"/>
  <c r="D269"/>
  <c r="C269"/>
  <c r="B269"/>
  <c r="D268"/>
  <c r="C268"/>
  <c r="B268"/>
  <c r="D249"/>
  <c r="C249"/>
  <c r="B249"/>
  <c r="D271"/>
  <c r="C271"/>
  <c r="B271"/>
  <c r="D214"/>
  <c r="C214"/>
  <c r="B214"/>
  <c r="D65"/>
  <c r="C65"/>
  <c r="B65"/>
  <c r="D241"/>
  <c r="C241"/>
  <c r="B241"/>
  <c r="D225"/>
  <c r="C225"/>
  <c r="B225"/>
  <c r="D196"/>
  <c r="C196"/>
  <c r="B196"/>
  <c r="D158"/>
  <c r="C158"/>
  <c r="B158"/>
  <c r="D113"/>
  <c r="C113"/>
  <c r="B113"/>
  <c r="D115"/>
  <c r="C115"/>
  <c r="B115"/>
  <c r="D69"/>
  <c r="C69"/>
  <c r="B69"/>
  <c r="D37"/>
  <c r="C37"/>
  <c r="B37"/>
  <c r="D198"/>
  <c r="C198"/>
  <c r="B198"/>
  <c r="D197"/>
  <c r="C197"/>
  <c r="B197"/>
  <c r="D145"/>
  <c r="C145"/>
  <c r="B145"/>
  <c r="D112"/>
  <c r="C112"/>
  <c r="B112"/>
  <c r="D110"/>
  <c r="C110"/>
  <c r="B110"/>
  <c r="D103"/>
  <c r="C103"/>
  <c r="B103"/>
  <c r="D250"/>
  <c r="C250"/>
  <c r="B250"/>
  <c r="D226"/>
  <c r="C226"/>
  <c r="B226"/>
  <c r="D111"/>
  <c r="C111"/>
  <c r="B111"/>
  <c r="D36"/>
  <c r="C36"/>
  <c r="B36"/>
  <c r="D199"/>
  <c r="C199"/>
  <c r="B199"/>
  <c r="D159"/>
  <c r="C159"/>
  <c r="B159"/>
  <c r="D116"/>
  <c r="C116"/>
  <c r="B116"/>
  <c r="D64"/>
  <c r="C64"/>
  <c r="B64"/>
  <c r="D251"/>
  <c r="C251"/>
  <c r="B251"/>
  <c r="D227"/>
  <c r="C227"/>
  <c r="B227"/>
  <c r="D200"/>
  <c r="C200"/>
  <c r="B200"/>
  <c r="D161"/>
  <c r="C161"/>
  <c r="B161"/>
  <c r="D160"/>
  <c r="C160"/>
  <c r="B160"/>
  <c r="D35"/>
  <c r="C35"/>
  <c r="B35"/>
  <c r="D229"/>
  <c r="C229"/>
  <c r="B229"/>
  <c r="D162"/>
  <c r="C162"/>
  <c r="B162"/>
  <c r="D117"/>
  <c r="C117"/>
  <c r="B117"/>
  <c r="G117" s="1"/>
  <c r="D230"/>
  <c r="C230"/>
  <c r="B230"/>
  <c r="D228"/>
  <c r="C228"/>
  <c r="B228"/>
  <c r="D201"/>
  <c r="C201"/>
  <c r="B201"/>
  <c r="D38"/>
  <c r="C38"/>
  <c r="B38"/>
  <c r="D267"/>
  <c r="C267"/>
  <c r="B267"/>
  <c r="D163"/>
  <c r="C163"/>
  <c r="B163"/>
  <c r="D144"/>
  <c r="C144"/>
  <c r="B144"/>
  <c r="D76"/>
  <c r="C76"/>
  <c r="B76"/>
  <c r="D75"/>
  <c r="C75"/>
  <c r="B75"/>
  <c r="D70"/>
  <c r="C70"/>
  <c r="B70"/>
  <c r="D252"/>
  <c r="C252"/>
  <c r="B252"/>
  <c r="D102"/>
  <c r="C102"/>
  <c r="B102"/>
  <c r="D63"/>
  <c r="C63"/>
  <c r="B63"/>
  <c r="D274"/>
  <c r="C274"/>
  <c r="B274"/>
  <c r="D254"/>
  <c r="C254"/>
  <c r="B254"/>
  <c r="D118"/>
  <c r="C118"/>
  <c r="B118"/>
  <c r="D77"/>
  <c r="C77"/>
  <c r="B77"/>
  <c r="D34"/>
  <c r="C34"/>
  <c r="B34"/>
  <c r="D255"/>
  <c r="C255"/>
  <c r="B255"/>
  <c r="D253"/>
  <c r="C253"/>
  <c r="B253"/>
  <c r="D202"/>
  <c r="C202"/>
  <c r="B202"/>
  <c r="D164"/>
  <c r="C164"/>
  <c r="B164"/>
  <c r="D119"/>
  <c r="C119"/>
  <c r="B119"/>
  <c r="D231"/>
  <c r="C231"/>
  <c r="B231"/>
  <c r="D120"/>
  <c r="C120"/>
  <c r="B120"/>
  <c r="D78"/>
  <c r="C78"/>
  <c r="B78"/>
  <c r="D39"/>
  <c r="C39"/>
  <c r="B39"/>
  <c r="D16"/>
  <c r="C16"/>
  <c r="B16"/>
  <c r="D213"/>
  <c r="C213"/>
  <c r="B213"/>
  <c r="D15"/>
  <c r="C15"/>
  <c r="B15"/>
  <c r="D203"/>
  <c r="C203"/>
  <c r="B203"/>
  <c r="D121"/>
  <c r="C121"/>
  <c r="B121"/>
  <c r="D79"/>
  <c r="C79"/>
  <c r="B79"/>
  <c r="D62"/>
  <c r="C62"/>
  <c r="B62"/>
  <c r="D60"/>
  <c r="C60"/>
  <c r="B60"/>
  <c r="D272"/>
  <c r="C272"/>
  <c r="B272"/>
  <c r="D256"/>
  <c r="C256"/>
  <c r="B256"/>
  <c r="D240"/>
  <c r="C240"/>
  <c r="B240"/>
  <c r="D165"/>
  <c r="C165"/>
  <c r="B165"/>
  <c r="D122"/>
  <c r="C122"/>
  <c r="B122"/>
  <c r="D17"/>
  <c r="C17"/>
  <c r="B17"/>
  <c r="G17" s="1"/>
  <c r="D101"/>
  <c r="C101"/>
  <c r="B101"/>
  <c r="D204"/>
  <c r="C204"/>
  <c r="B204"/>
  <c r="D166"/>
  <c r="C166"/>
  <c r="B166"/>
  <c r="D33"/>
  <c r="C33"/>
  <c r="B33"/>
  <c r="G33" s="1"/>
  <c r="D14"/>
  <c r="C14"/>
  <c r="B14"/>
  <c r="D232"/>
  <c r="C232"/>
  <c r="B232"/>
  <c r="D18"/>
  <c r="C18"/>
  <c r="B18"/>
  <c r="D257"/>
  <c r="C257"/>
  <c r="B257"/>
  <c r="D183"/>
  <c r="C183"/>
  <c r="B183"/>
  <c r="D167"/>
  <c r="C167"/>
  <c r="B167"/>
  <c r="D123"/>
  <c r="C123"/>
  <c r="B123"/>
  <c r="D99"/>
  <c r="C99"/>
  <c r="B99"/>
  <c r="D80"/>
  <c r="C80"/>
  <c r="B80"/>
  <c r="D71"/>
  <c r="C71"/>
  <c r="B71"/>
  <c r="D205"/>
  <c r="C205"/>
  <c r="B205"/>
  <c r="D126"/>
  <c r="C126"/>
  <c r="B126"/>
  <c r="D125"/>
  <c r="C125"/>
  <c r="B125"/>
  <c r="D74"/>
  <c r="C74"/>
  <c r="B74"/>
  <c r="D61"/>
  <c r="C61"/>
  <c r="B61"/>
  <c r="D168"/>
  <c r="C168"/>
  <c r="B168"/>
  <c r="D124"/>
  <c r="C124"/>
  <c r="B124"/>
  <c r="D32"/>
  <c r="C32"/>
  <c r="B32"/>
  <c r="D13"/>
  <c r="C13"/>
  <c r="B13"/>
  <c r="D273"/>
  <c r="C273"/>
  <c r="B273"/>
  <c r="D265"/>
  <c r="C265"/>
  <c r="B265"/>
  <c r="D206"/>
  <c r="C206"/>
  <c r="B206"/>
  <c r="D44"/>
  <c r="C44"/>
  <c r="B44"/>
  <c r="D31"/>
  <c r="C31"/>
  <c r="B31"/>
  <c r="D258"/>
  <c r="C258"/>
  <c r="B258"/>
  <c r="D127"/>
  <c r="C127"/>
  <c r="B127"/>
  <c r="D279"/>
  <c r="C279"/>
  <c r="B279"/>
  <c r="D233"/>
  <c r="C233"/>
  <c r="B233"/>
  <c r="D207"/>
  <c r="C207"/>
  <c r="B207"/>
  <c r="D169"/>
  <c r="C169"/>
  <c r="B169"/>
  <c r="D143"/>
  <c r="C143"/>
  <c r="B143"/>
  <c r="D100"/>
  <c r="C100"/>
  <c r="B100"/>
  <c r="D88"/>
  <c r="C88"/>
  <c r="B88"/>
  <c r="D81"/>
  <c r="C81"/>
  <c r="B81"/>
  <c r="D45"/>
  <c r="C45"/>
  <c r="B45"/>
  <c r="D12"/>
  <c r="C12"/>
  <c r="B12"/>
  <c r="D275"/>
  <c r="C275"/>
  <c r="B275"/>
  <c r="D128"/>
  <c r="C128"/>
  <c r="B128"/>
  <c r="D5"/>
  <c r="C5"/>
  <c r="B5"/>
  <c r="D4"/>
  <c r="C4"/>
  <c r="B4"/>
  <c r="D266"/>
  <c r="C266"/>
  <c r="B266"/>
  <c r="D234"/>
  <c r="C234"/>
  <c r="B234"/>
  <c r="D170"/>
  <c r="C170"/>
  <c r="B170"/>
  <c r="D89"/>
  <c r="C89"/>
  <c r="B89"/>
  <c r="D87"/>
  <c r="C87"/>
  <c r="B87"/>
  <c r="D40"/>
  <c r="C40"/>
  <c r="B40"/>
  <c r="D208"/>
  <c r="C208"/>
  <c r="B208"/>
  <c r="D129"/>
  <c r="C129"/>
  <c r="B129"/>
  <c r="D6"/>
  <c r="C6"/>
  <c r="B6"/>
  <c r="D90"/>
  <c r="C90"/>
  <c r="B90"/>
  <c r="D82"/>
  <c r="C82"/>
  <c r="B82"/>
  <c r="D43"/>
  <c r="C43"/>
  <c r="B43"/>
  <c r="D3"/>
  <c r="C3"/>
  <c r="B3"/>
  <c r="D236"/>
  <c r="C236"/>
  <c r="B236"/>
  <c r="D91"/>
  <c r="C91"/>
  <c r="B91"/>
  <c r="D72"/>
  <c r="C72"/>
  <c r="B72"/>
  <c r="D278"/>
  <c r="C278"/>
  <c r="B278"/>
  <c r="D276"/>
  <c r="C276"/>
  <c r="B276"/>
  <c r="D235"/>
  <c r="C235"/>
  <c r="B235"/>
  <c r="D171"/>
  <c r="C171"/>
  <c r="B171"/>
  <c r="D142"/>
  <c r="C142"/>
  <c r="B142"/>
  <c r="D130"/>
  <c r="C130"/>
  <c r="B130"/>
  <c r="D73"/>
  <c r="C73"/>
  <c r="B73"/>
  <c r="D54"/>
  <c r="C54"/>
  <c r="B54"/>
  <c r="D284"/>
  <c r="C284"/>
  <c r="B284"/>
  <c r="D86"/>
  <c r="C86"/>
  <c r="B86"/>
  <c r="D53"/>
  <c r="C53"/>
  <c r="B53"/>
  <c r="G53" s="1"/>
  <c r="D52"/>
  <c r="C52"/>
  <c r="B52"/>
  <c r="D11"/>
  <c r="C11"/>
  <c r="B11"/>
  <c r="D239"/>
  <c r="C239"/>
  <c r="B239"/>
  <c r="D209"/>
  <c r="C209"/>
  <c r="B209"/>
  <c r="D283"/>
  <c r="C283"/>
  <c r="B283"/>
  <c r="D264"/>
  <c r="C264"/>
  <c r="B264"/>
  <c r="D83"/>
  <c r="C83"/>
  <c r="B83"/>
  <c r="D55"/>
  <c r="C55"/>
  <c r="B55"/>
  <c r="D46"/>
  <c r="C46"/>
  <c r="B46"/>
  <c r="D277"/>
  <c r="C277"/>
  <c r="B277"/>
  <c r="D237"/>
  <c r="C237"/>
  <c r="B237"/>
  <c r="D131"/>
  <c r="C131"/>
  <c r="B131"/>
  <c r="D92"/>
  <c r="C92"/>
  <c r="B92"/>
  <c r="D2"/>
  <c r="C2"/>
  <c r="B2"/>
  <c r="D259"/>
  <c r="C259"/>
  <c r="B259"/>
  <c r="D59"/>
  <c r="C59"/>
  <c r="B59"/>
  <c r="D280"/>
  <c r="C280"/>
  <c r="B280"/>
  <c r="D141"/>
  <c r="C141"/>
  <c r="B141"/>
  <c r="D98"/>
  <c r="C98"/>
  <c r="B98"/>
  <c r="D84"/>
  <c r="C84"/>
  <c r="B84"/>
  <c r="D42"/>
  <c r="C42"/>
  <c r="B42"/>
  <c r="D140"/>
  <c r="C140"/>
  <c r="B140"/>
  <c r="D28"/>
  <c r="C28"/>
  <c r="B28"/>
  <c r="D19"/>
  <c r="C19"/>
  <c r="B19"/>
  <c r="D287"/>
  <c r="C287"/>
  <c r="B287"/>
  <c r="D286"/>
  <c r="C286"/>
  <c r="B286"/>
  <c r="D282"/>
  <c r="C282"/>
  <c r="B282"/>
  <c r="D210"/>
  <c r="C210"/>
  <c r="B210"/>
  <c r="D172"/>
  <c r="C172"/>
  <c r="B172"/>
  <c r="D27"/>
  <c r="C27"/>
  <c r="B27"/>
  <c r="D139"/>
  <c r="C139"/>
  <c r="B139"/>
  <c r="D30"/>
  <c r="C30"/>
  <c r="B30"/>
  <c r="D285"/>
  <c r="C285"/>
  <c r="B285"/>
  <c r="G285" s="1"/>
  <c r="D85"/>
  <c r="C85"/>
  <c r="B85"/>
  <c r="D56"/>
  <c r="C56"/>
  <c r="B56"/>
  <c r="D182"/>
  <c r="C182"/>
  <c r="B182"/>
  <c r="D51"/>
  <c r="C51"/>
  <c r="B51"/>
  <c r="D10"/>
  <c r="C10"/>
  <c r="B10"/>
  <c r="D173"/>
  <c r="C173"/>
  <c r="B173"/>
  <c r="D26"/>
  <c r="C26"/>
  <c r="B26"/>
  <c r="D22"/>
  <c r="C22"/>
  <c r="B22"/>
  <c r="D21"/>
  <c r="C21"/>
  <c r="B21"/>
  <c r="D212"/>
  <c r="C212"/>
  <c r="B212"/>
  <c r="D47"/>
  <c r="C47"/>
  <c r="B47"/>
  <c r="D29"/>
  <c r="C29"/>
  <c r="B29"/>
  <c r="D132"/>
  <c r="C132"/>
  <c r="B132"/>
  <c r="D58"/>
  <c r="C58"/>
  <c r="B58"/>
  <c r="D48"/>
  <c r="C48"/>
  <c r="B48"/>
  <c r="D135"/>
  <c r="C135"/>
  <c r="B135"/>
  <c r="D133"/>
  <c r="C133"/>
  <c r="B133"/>
  <c r="D97"/>
  <c r="C97"/>
  <c r="B97"/>
  <c r="D23"/>
  <c r="C23"/>
  <c r="B23"/>
  <c r="D138"/>
  <c r="C138"/>
  <c r="B138"/>
  <c r="D134"/>
  <c r="C134"/>
  <c r="B134"/>
  <c r="D94"/>
  <c r="C94"/>
  <c r="B94"/>
  <c r="D93"/>
  <c r="C93"/>
  <c r="B93"/>
  <c r="G93" s="1"/>
  <c r="D7"/>
  <c r="C7"/>
  <c r="B7"/>
  <c r="D238"/>
  <c r="C238"/>
  <c r="B238"/>
  <c r="D211"/>
  <c r="C211"/>
  <c r="B211"/>
  <c r="D181"/>
  <c r="C181"/>
  <c r="B181"/>
  <c r="G181" s="1"/>
  <c r="D177"/>
  <c r="C177"/>
  <c r="B177"/>
  <c r="D136"/>
  <c r="C136"/>
  <c r="B136"/>
  <c r="D24"/>
  <c r="C24"/>
  <c r="B24"/>
  <c r="D281"/>
  <c r="C281"/>
  <c r="B281"/>
  <c r="D176"/>
  <c r="C176"/>
  <c r="B176"/>
  <c r="D49"/>
  <c r="C49"/>
  <c r="B49"/>
  <c r="D25"/>
  <c r="C25"/>
  <c r="B25"/>
  <c r="D8"/>
  <c r="C8"/>
  <c r="B8"/>
  <c r="D175"/>
  <c r="C175"/>
  <c r="B175"/>
  <c r="D174"/>
  <c r="C174"/>
  <c r="B174"/>
  <c r="D137"/>
  <c r="C137"/>
  <c r="B137"/>
  <c r="D57"/>
  <c r="C57"/>
  <c r="B57"/>
  <c r="D50"/>
  <c r="C50"/>
  <c r="B50"/>
  <c r="D20"/>
  <c r="C20"/>
  <c r="B20"/>
  <c r="D9"/>
  <c r="C9"/>
  <c r="B9"/>
  <c r="D263"/>
  <c r="C263"/>
  <c r="B263"/>
  <c r="D262"/>
  <c r="C262"/>
  <c r="B262"/>
  <c r="D261"/>
  <c r="C261"/>
  <c r="B261"/>
  <c r="D260"/>
  <c r="C260"/>
  <c r="B260"/>
  <c r="D180"/>
  <c r="C180"/>
  <c r="B180"/>
  <c r="D179"/>
  <c r="C179"/>
  <c r="B179"/>
  <c r="D178"/>
  <c r="C178"/>
  <c r="B178"/>
  <c r="D96"/>
  <c r="C96"/>
  <c r="B96"/>
  <c r="D95"/>
  <c r="C95"/>
  <c r="B95"/>
  <c r="D41"/>
  <c r="C41"/>
  <c r="B41"/>
  <c r="CN10" i="15" l="1"/>
  <c r="DX9"/>
  <c r="EL11"/>
  <c r="EL9"/>
  <c r="EV13"/>
  <c r="AJ10"/>
  <c r="G9"/>
  <c r="AU10"/>
  <c r="BG9"/>
  <c r="BO9"/>
  <c r="DO9"/>
  <c r="L9"/>
  <c r="AR9"/>
  <c r="BL10"/>
  <c r="CW10"/>
  <c r="AW9"/>
  <c r="AV9" s="1"/>
  <c r="CW9"/>
  <c r="BP10"/>
  <c r="CS10"/>
  <c r="CG9"/>
  <c r="AK9"/>
  <c r="BH10"/>
  <c r="C28"/>
  <c r="C26"/>
  <c r="D9" i="23"/>
  <c r="F11" i="15"/>
  <c r="F9"/>
  <c r="E9" s="1"/>
  <c r="D13" i="23"/>
  <c r="J11" i="15"/>
  <c r="I11" s="1"/>
  <c r="D17" i="23"/>
  <c r="N10" i="15"/>
  <c r="N9"/>
  <c r="D21" i="23"/>
  <c r="R11" i="15"/>
  <c r="R10"/>
  <c r="V11"/>
  <c r="V13" s="1"/>
  <c r="U13" s="1"/>
  <c r="T13" s="1"/>
  <c r="D27" i="23"/>
  <c r="Z11" i="15"/>
  <c r="Z10"/>
  <c r="Z9"/>
  <c r="D30" i="23"/>
  <c r="AD11" i="15"/>
  <c r="AD10"/>
  <c r="AD9"/>
  <c r="D34" i="23"/>
  <c r="AH11" i="15"/>
  <c r="AH10"/>
  <c r="AH9"/>
  <c r="D36" i="23"/>
  <c r="AL11" i="15"/>
  <c r="D40" i="23"/>
  <c r="AP11" i="15"/>
  <c r="AP13" s="1"/>
  <c r="AP10"/>
  <c r="D44" i="23"/>
  <c r="AT11" i="15"/>
  <c r="D47" i="23"/>
  <c r="AX11" i="15"/>
  <c r="AX9"/>
  <c r="F10"/>
  <c r="EP9"/>
  <c r="AX10"/>
  <c r="AW10" s="1"/>
  <c r="BB11"/>
  <c r="BB13" s="1"/>
  <c r="BF11"/>
  <c r="D58" i="23"/>
  <c r="BJ11" i="15"/>
  <c r="BJ10"/>
  <c r="BJ9"/>
  <c r="D62" i="23"/>
  <c r="BN11" i="15"/>
  <c r="BN13" s="1"/>
  <c r="D65" i="23"/>
  <c r="BR11" i="15"/>
  <c r="BR9"/>
  <c r="BV11"/>
  <c r="BV9"/>
  <c r="D73" i="23"/>
  <c r="BZ11" i="15"/>
  <c r="BY11" s="1"/>
  <c r="BZ9"/>
  <c r="D77" i="23"/>
  <c r="CD11" i="15"/>
  <c r="CD10"/>
  <c r="CC10" s="1"/>
  <c r="CH11"/>
  <c r="CH13" s="1"/>
  <c r="CH10"/>
  <c r="D85" i="23"/>
  <c r="CL11" i="15"/>
  <c r="D89" i="23"/>
  <c r="CP9" i="15"/>
  <c r="CP10"/>
  <c r="D93" i="23"/>
  <c r="CT11" i="15"/>
  <c r="CS11" s="1"/>
  <c r="CS13" s="1"/>
  <c r="CT10"/>
  <c r="D98" i="23"/>
  <c r="CX11" i="15"/>
  <c r="CX13" s="1"/>
  <c r="CX10"/>
  <c r="DB10"/>
  <c r="DB9"/>
  <c r="DF11"/>
  <c r="D109" i="23"/>
  <c r="DJ11" i="15"/>
  <c r="DI11" s="1"/>
  <c r="DI13" s="1"/>
  <c r="D113" i="23"/>
  <c r="DN10" i="15"/>
  <c r="D116" i="23"/>
  <c r="D120"/>
  <c r="DV10" i="15"/>
  <c r="DV9"/>
  <c r="D124" i="23"/>
  <c r="DZ11" i="15"/>
  <c r="D128" i="23"/>
  <c r="ED11" i="15"/>
  <c r="EH11"/>
  <c r="EH10"/>
  <c r="EP11"/>
  <c r="EP13" s="1"/>
  <c r="EP10"/>
  <c r="ET11"/>
  <c r="ES11" s="1"/>
  <c r="ES13" s="1"/>
  <c r="EX11"/>
  <c r="EX9"/>
  <c r="DN9"/>
  <c r="EH9"/>
  <c r="BZ10"/>
  <c r="BV10"/>
  <c r="D10" i="23"/>
  <c r="G11" i="15"/>
  <c r="D14" i="23"/>
  <c r="K11" i="15"/>
  <c r="D18" i="23"/>
  <c r="O11" i="15"/>
  <c r="N11" s="1"/>
  <c r="N13" s="1"/>
  <c r="D22" i="23"/>
  <c r="S11" i="15"/>
  <c r="D24" i="23"/>
  <c r="W11" i="15"/>
  <c r="D28" i="23"/>
  <c r="AA11" i="15"/>
  <c r="AE11"/>
  <c r="D35" i="23"/>
  <c r="AI11" i="15"/>
  <c r="AM11"/>
  <c r="D41" i="23"/>
  <c r="AQ11" i="15"/>
  <c r="D45" i="23"/>
  <c r="AU11" i="15"/>
  <c r="D48" i="23"/>
  <c r="D52"/>
  <c r="BC11" i="15"/>
  <c r="D59" i="23"/>
  <c r="BK11" i="15"/>
  <c r="D66" i="23"/>
  <c r="BS11" i="15"/>
  <c r="D70" i="23"/>
  <c r="BW11" i="15"/>
  <c r="D74" i="23"/>
  <c r="E73" s="1"/>
  <c r="CA11" i="15"/>
  <c r="CA13" s="1"/>
  <c r="D78" i="23"/>
  <c r="CE11" i="15"/>
  <c r="D82" i="23"/>
  <c r="CI11" i="15"/>
  <c r="CM11"/>
  <c r="CM13" s="1"/>
  <c r="D90" i="23"/>
  <c r="CQ11" i="15"/>
  <c r="CP11" s="1"/>
  <c r="CP13" s="1"/>
  <c r="CU11"/>
  <c r="CU13" s="1"/>
  <c r="D99" i="23"/>
  <c r="E98" s="1"/>
  <c r="CY11" i="15"/>
  <c r="DC11"/>
  <c r="DB11" s="1"/>
  <c r="D106" i="23"/>
  <c r="DG11" i="15"/>
  <c r="D110" i="23"/>
  <c r="DO10" i="15"/>
  <c r="DO11"/>
  <c r="DN11" s="1"/>
  <c r="DN13" s="1"/>
  <c r="D117" i="23"/>
  <c r="E116" s="1"/>
  <c r="DS11" i="15"/>
  <c r="DR11" s="1"/>
  <c r="DS10"/>
  <c r="D121" i="23"/>
  <c r="DW10" i="15"/>
  <c r="DW11"/>
  <c r="DV11" s="1"/>
  <c r="DV13" s="1"/>
  <c r="D125" i="23"/>
  <c r="E124" s="1"/>
  <c r="EA11" i="15"/>
  <c r="D129" i="23"/>
  <c r="EE11" i="15"/>
  <c r="D133" i="23"/>
  <c r="EI11" i="15"/>
  <c r="EI13" s="1"/>
  <c r="EH13" s="1"/>
  <c r="EQ11"/>
  <c r="EY10"/>
  <c r="EX10" s="1"/>
  <c r="EY11"/>
  <c r="M9"/>
  <c r="X9"/>
  <c r="BC9"/>
  <c r="EI9"/>
  <c r="EM9"/>
  <c r="G10"/>
  <c r="AK10"/>
  <c r="AZ10"/>
  <c r="BW10"/>
  <c r="CF10"/>
  <c r="D12" i="23"/>
  <c r="M11" i="15"/>
  <c r="Q11"/>
  <c r="D26" i="23"/>
  <c r="Y11" i="15"/>
  <c r="Y13" s="1"/>
  <c r="D29" i="23"/>
  <c r="AC11" i="15"/>
  <c r="AB11" s="1"/>
  <c r="AB13" s="1"/>
  <c r="D33" i="23"/>
  <c r="AG11" i="15"/>
  <c r="AO11"/>
  <c r="D43" i="23"/>
  <c r="AS11" i="15"/>
  <c r="AS13" s="1"/>
  <c r="D50" i="23"/>
  <c r="BA11" i="15"/>
  <c r="AZ11" s="1"/>
  <c r="AY11" s="1"/>
  <c r="AY13" s="1"/>
  <c r="AX13" s="1"/>
  <c r="AW13" s="1"/>
  <c r="BE11"/>
  <c r="BI11"/>
  <c r="BH11" s="1"/>
  <c r="BH13" s="1"/>
  <c r="BG13" s="1"/>
  <c r="BM11"/>
  <c r="D64" i="23"/>
  <c r="BQ11" i="15"/>
  <c r="BU11"/>
  <c r="D72" i="23"/>
  <c r="D76"/>
  <c r="CC11" i="15"/>
  <c r="D80" i="23"/>
  <c r="CG11" i="15"/>
  <c r="CG13" s="1"/>
  <c r="CK11"/>
  <c r="CO11"/>
  <c r="D92" i="23"/>
  <c r="CV11" i="15"/>
  <c r="CV13" s="1"/>
  <c r="CW13"/>
  <c r="D101" i="23"/>
  <c r="DA10" i="15"/>
  <c r="DA11"/>
  <c r="D104" i="23"/>
  <c r="DE11" i="15"/>
  <c r="DE10"/>
  <c r="D108" i="23"/>
  <c r="DI10" i="15"/>
  <c r="D112" i="23"/>
  <c r="DM11" i="15"/>
  <c r="DM13" s="1"/>
  <c r="DM10"/>
  <c r="D115" i="23"/>
  <c r="DQ10" i="15"/>
  <c r="DU11"/>
  <c r="D123" i="23"/>
  <c r="DY11" i="15"/>
  <c r="DY13" s="1"/>
  <c r="D127" i="23"/>
  <c r="EC11" i="15"/>
  <c r="EC10"/>
  <c r="D131" i="23"/>
  <c r="EG11" i="15"/>
  <c r="EG10"/>
  <c r="D135" i="23"/>
  <c r="EK10" i="15"/>
  <c r="EK11"/>
  <c r="EO11"/>
  <c r="EO10"/>
  <c r="AJ9"/>
  <c r="AU9"/>
  <c r="BW9"/>
  <c r="CV9"/>
  <c r="DM9"/>
  <c r="DW9"/>
  <c r="EC9"/>
  <c r="EB9" s="1"/>
  <c r="EG9"/>
  <c r="EK9"/>
  <c r="EO9"/>
  <c r="E10"/>
  <c r="D10" s="1"/>
  <c r="EY9" s="1"/>
  <c r="I10"/>
  <c r="AE10"/>
  <c r="AM10"/>
  <c r="BG10"/>
  <c r="BK10"/>
  <c r="BO10"/>
  <c r="D11" i="23"/>
  <c r="E10" s="1"/>
  <c r="D15"/>
  <c r="L11" i="15"/>
  <c r="D19" i="23"/>
  <c r="E18" s="1"/>
  <c r="P11" i="15"/>
  <c r="D25" i="23"/>
  <c r="X11" i="15"/>
  <c r="D32" i="23"/>
  <c r="AF11" i="15"/>
  <c r="D38" i="23"/>
  <c r="AN11" i="15"/>
  <c r="D42" i="23"/>
  <c r="AR11" i="15"/>
  <c r="D46" i="23"/>
  <c r="AV11" i="15"/>
  <c r="D49" i="23"/>
  <c r="D53"/>
  <c r="BD11" i="15"/>
  <c r="D56" i="23"/>
  <c r="D60"/>
  <c r="D63"/>
  <c r="BP11" i="15"/>
  <c r="D67" i="23"/>
  <c r="BT11" i="15"/>
  <c r="BT13" s="1"/>
  <c r="D71" i="23"/>
  <c r="D75"/>
  <c r="CF11" i="15"/>
  <c r="D83" i="23"/>
  <c r="CJ11" i="15"/>
  <c r="D87" i="23"/>
  <c r="CN11" i="15"/>
  <c r="D91" i="23"/>
  <c r="CR11" i="15"/>
  <c r="D96" i="23"/>
  <c r="D100"/>
  <c r="CZ11" i="15"/>
  <c r="D103" i="23"/>
  <c r="DD10" i="15"/>
  <c r="DD11"/>
  <c r="D107" i="23"/>
  <c r="DH10" i="15"/>
  <c r="DH11"/>
  <c r="DL11"/>
  <c r="DK11" s="1"/>
  <c r="DK13" s="1"/>
  <c r="D114" i="23"/>
  <c r="D118"/>
  <c r="DT11" i="15"/>
  <c r="DT10"/>
  <c r="D122" i="23"/>
  <c r="E121" s="1"/>
  <c r="DX11" i="15"/>
  <c r="DX10"/>
  <c r="D126" i="23"/>
  <c r="E125" s="1"/>
  <c r="EB11" i="15"/>
  <c r="EB10"/>
  <c r="EA10" s="1"/>
  <c r="D130" i="23"/>
  <c r="EF11" i="15"/>
  <c r="EF10"/>
  <c r="D134" i="23"/>
  <c r="EJ11" i="15"/>
  <c r="EN11"/>
  <c r="EN10"/>
  <c r="EM10" s="1"/>
  <c r="EL10" s="1"/>
  <c r="ER11"/>
  <c r="ER13" s="1"/>
  <c r="EU11"/>
  <c r="EU13" s="1"/>
  <c r="D9"/>
  <c r="U9"/>
  <c r="AM9"/>
  <c r="AY9"/>
  <c r="BI9"/>
  <c r="CO9"/>
  <c r="CU9"/>
  <c r="CT9" s="1"/>
  <c r="DA9"/>
  <c r="DQ9"/>
  <c r="EA9"/>
  <c r="EF9"/>
  <c r="EN9"/>
  <c r="BX10"/>
  <c r="CG10"/>
  <c r="CU10"/>
  <c r="E13" i="23" l="1"/>
  <c r="E44"/>
  <c r="E34"/>
  <c r="E106"/>
  <c r="E59"/>
  <c r="E89"/>
  <c r="E82"/>
  <c r="BS13" i="15"/>
  <c r="BR13" s="1"/>
  <c r="BQ13" s="1"/>
  <c r="E128" i="23"/>
  <c r="E66"/>
  <c r="E52"/>
  <c r="E41"/>
  <c r="BF13" i="15"/>
  <c r="AA13"/>
  <c r="Z13" s="1"/>
  <c r="CT13"/>
  <c r="E77" i="23"/>
  <c r="EG13" i="15"/>
  <c r="E64" i="23"/>
  <c r="E46"/>
  <c r="E26"/>
  <c r="E117"/>
  <c r="E113"/>
  <c r="E70"/>
  <c r="E24"/>
  <c r="E100"/>
  <c r="E91"/>
  <c r="E28"/>
  <c r="E122"/>
  <c r="E115"/>
  <c r="E112"/>
  <c r="E72"/>
  <c r="E133"/>
  <c r="DJ13" i="15"/>
  <c r="E74" i="23"/>
  <c r="BP13" i="15"/>
  <c r="E62" i="23"/>
  <c r="E48"/>
  <c r="E14"/>
  <c r="E130"/>
  <c r="DX13" i="15"/>
  <c r="DW13" s="1"/>
  <c r="X13"/>
  <c r="W13" s="1"/>
  <c r="E108" i="23"/>
  <c r="E43"/>
  <c r="BL11" i="15"/>
  <c r="BL13" s="1"/>
  <c r="BK13" s="1"/>
  <c r="BJ13" s="1"/>
  <c r="BI13" s="1"/>
  <c r="BM13"/>
  <c r="BX11"/>
  <c r="BX13" s="1"/>
  <c r="BW13" s="1"/>
  <c r="BV13" s="1"/>
  <c r="BU13" s="1"/>
  <c r="BY13"/>
  <c r="CB11"/>
  <c r="CB13" s="1"/>
  <c r="CC13"/>
  <c r="E134" i="23"/>
  <c r="CF13" i="15"/>
  <c r="CE13" s="1"/>
  <c r="CD13" s="1"/>
  <c r="E32" i="23"/>
  <c r="EF13" i="15"/>
  <c r="EE13" s="1"/>
  <c r="ED13" s="1"/>
  <c r="EC13" s="1"/>
  <c r="EB13" s="1"/>
  <c r="EA13" s="1"/>
  <c r="DZ13" s="1"/>
  <c r="CO13"/>
  <c r="CN13" s="1"/>
  <c r="M13"/>
  <c r="L13" s="1"/>
  <c r="K13" s="1"/>
  <c r="J13" s="1"/>
  <c r="EO13"/>
  <c r="EN13" s="1"/>
  <c r="EM13" s="1"/>
  <c r="EL13" s="1"/>
  <c r="EK13" s="1"/>
  <c r="EJ13" s="1"/>
  <c r="DH13"/>
  <c r="DG13" s="1"/>
  <c r="DF13" s="1"/>
  <c r="DE13" s="1"/>
  <c r="DD13" s="1"/>
  <c r="DC13" s="1"/>
  <c r="DB13" s="1"/>
  <c r="DA13" s="1"/>
  <c r="CZ13" s="1"/>
  <c r="CY13" s="1"/>
  <c r="BA13"/>
  <c r="AZ13" s="1"/>
  <c r="E29" i="23"/>
  <c r="E12"/>
  <c r="ET13" i="15"/>
  <c r="EQ13"/>
  <c r="E129" i="23"/>
  <c r="E99"/>
  <c r="E90"/>
  <c r="E45"/>
  <c r="E126"/>
  <c r="E114"/>
  <c r="E107"/>
  <c r="E71"/>
  <c r="E63"/>
  <c r="E49"/>
  <c r="E42"/>
  <c r="E120"/>
  <c r="E109"/>
  <c r="CL13" i="15"/>
  <c r="CK13" s="1"/>
  <c r="CJ13" s="1"/>
  <c r="CI13" s="1"/>
  <c r="BZ13"/>
  <c r="E58" i="23"/>
  <c r="E9"/>
  <c r="E127"/>
  <c r="E123"/>
  <c r="AO13" i="15"/>
  <c r="AN13" s="1"/>
  <c r="AM13" s="1"/>
  <c r="AL13" s="1"/>
  <c r="AK13" s="1"/>
  <c r="AJ13" s="1"/>
  <c r="AI13" s="1"/>
  <c r="AH13" s="1"/>
  <c r="AG13" s="1"/>
  <c r="AF13" s="1"/>
  <c r="AE13" s="1"/>
  <c r="AD13" s="1"/>
  <c r="AC13" s="1"/>
  <c r="S13"/>
  <c r="R13" s="1"/>
  <c r="Q13" s="1"/>
  <c r="P13" s="1"/>
  <c r="O13" s="1"/>
  <c r="H11"/>
  <c r="H13" s="1"/>
  <c r="G13" s="1"/>
  <c r="F13" s="1"/>
  <c r="E13" s="1"/>
  <c r="D13" s="1"/>
  <c r="I13"/>
  <c r="E47" i="23"/>
  <c r="E27"/>
  <c r="E21"/>
  <c r="E92"/>
  <c r="E33"/>
  <c r="EY8" i="15"/>
  <c r="DQ11"/>
  <c r="DR13"/>
  <c r="DL13"/>
  <c r="E103" i="23"/>
  <c r="BE13" i="15"/>
  <c r="BD13" s="1"/>
  <c r="BC13" s="1"/>
  <c r="AV13"/>
  <c r="AU13" s="1"/>
  <c r="AT13" s="1"/>
  <c r="E11" i="23"/>
  <c r="E75"/>
  <c r="AR13" i="15"/>
  <c r="AQ13" s="1"/>
  <c r="E25" i="23"/>
  <c r="DU13" i="15"/>
  <c r="DT13" s="1"/>
  <c r="DS13" s="1"/>
  <c r="E65" i="23"/>
  <c r="E40"/>
  <c r="E17"/>
  <c r="CR13" i="15"/>
  <c r="CQ13" s="1"/>
  <c r="E76" i="23"/>
  <c r="E35"/>
  <c r="DP11" i="15" l="1"/>
  <c r="DP13" s="1"/>
  <c r="DO13" s="1"/>
  <c r="DQ13"/>
  <c r="EX8"/>
  <c r="EY14"/>
  <c r="EX14" l="1"/>
  <c r="E96" i="23" l="1"/>
  <c r="D105"/>
  <c r="E105" s="1"/>
  <c r="E104"/>
  <c r="D79"/>
  <c r="E79" s="1"/>
  <c r="E78"/>
  <c r="D86"/>
  <c r="E86" s="1"/>
  <c r="E85"/>
  <c r="D132"/>
  <c r="E132" s="1"/>
  <c r="E131"/>
  <c r="D31"/>
  <c r="E31" s="1"/>
  <c r="E30"/>
  <c r="D61"/>
  <c r="E61" s="1"/>
  <c r="E60"/>
  <c r="D69"/>
  <c r="E69" s="1"/>
  <c r="D68"/>
  <c r="E68" s="1"/>
  <c r="E67"/>
  <c r="D23"/>
  <c r="E23" s="1"/>
  <c r="E22"/>
  <c r="D57"/>
  <c r="E57" s="1"/>
  <c r="E56"/>
  <c r="D39"/>
  <c r="E39" s="1"/>
  <c r="E38"/>
  <c r="D102"/>
  <c r="E102" s="1"/>
  <c r="E101"/>
  <c r="D84"/>
  <c r="E84" s="1"/>
  <c r="E83"/>
  <c r="D111"/>
  <c r="E111" s="1"/>
  <c r="E110"/>
  <c r="D20"/>
  <c r="E20" s="1"/>
  <c r="E19"/>
  <c r="D51"/>
  <c r="E51" s="1"/>
  <c r="E50"/>
  <c r="D37"/>
  <c r="E37" s="1"/>
  <c r="E36"/>
  <c r="D95"/>
  <c r="E95" s="1"/>
  <c r="D94"/>
  <c r="E94" s="1"/>
  <c r="E93"/>
  <c r="D119"/>
  <c r="E119" s="1"/>
  <c r="E118"/>
  <c r="D88"/>
  <c r="E88" s="1"/>
  <c r="E87"/>
  <c r="D81"/>
  <c r="E81" s="1"/>
  <c r="E80"/>
  <c r="D16"/>
  <c r="E16" s="1"/>
  <c r="D54"/>
  <c r="E54" s="1"/>
  <c r="D55"/>
  <c r="E55" s="1"/>
  <c r="E15"/>
  <c r="E53"/>
  <c r="G41" i="11"/>
  <c r="G95"/>
  <c r="G96"/>
  <c r="G178"/>
  <c r="G179"/>
  <c r="G180"/>
  <c r="G260"/>
  <c r="G261"/>
  <c r="G262"/>
  <c r="G263"/>
  <c r="G9"/>
  <c r="G20"/>
  <c r="G50"/>
  <c r="G57"/>
  <c r="G137"/>
  <c r="G174"/>
  <c r="G175"/>
  <c r="G8"/>
  <c r="G25"/>
  <c r="G49"/>
  <c r="G176"/>
  <c r="G281"/>
  <c r="G24"/>
  <c r="G136"/>
  <c r="G177"/>
  <c r="G211"/>
  <c r="G238"/>
  <c r="G7"/>
  <c r="G94"/>
  <c r="G134"/>
  <c r="G138"/>
  <c r="G23"/>
  <c r="G97"/>
  <c r="G133"/>
  <c r="G135"/>
  <c r="G48"/>
  <c r="G58"/>
  <c r="G132"/>
  <c r="G29"/>
  <c r="G47"/>
  <c r="G212"/>
  <c r="G21"/>
  <c r="G22"/>
  <c r="G26"/>
  <c r="G173"/>
  <c r="G10"/>
  <c r="G51"/>
  <c r="G182"/>
  <c r="G56"/>
  <c r="G85"/>
  <c r="G30"/>
  <c r="G139"/>
  <c r="G27"/>
  <c r="G172"/>
  <c r="G210"/>
  <c r="G282"/>
  <c r="G286"/>
  <c r="G287"/>
  <c r="G19"/>
  <c r="G28"/>
  <c r="G140"/>
  <c r="G42"/>
  <c r="G84"/>
  <c r="G98"/>
  <c r="G141"/>
  <c r="G280"/>
  <c r="G59"/>
  <c r="G259"/>
  <c r="G2"/>
  <c r="G92"/>
  <c r="G131"/>
  <c r="G237"/>
  <c r="G277"/>
  <c r="G46"/>
  <c r="G55"/>
  <c r="G83"/>
  <c r="G264"/>
  <c r="G283"/>
  <c r="G209"/>
  <c r="G239"/>
  <c r="G11"/>
  <c r="G52"/>
  <c r="G86"/>
  <c r="G284"/>
  <c r="G54"/>
  <c r="G73"/>
  <c r="G130"/>
  <c r="G142"/>
  <c r="G171"/>
  <c r="G235"/>
  <c r="G276"/>
  <c r="G278"/>
  <c r="G72"/>
  <c r="G91"/>
  <c r="G236"/>
  <c r="G3"/>
  <c r="G43"/>
  <c r="G82"/>
  <c r="G90"/>
  <c r="G6"/>
  <c r="G129"/>
  <c r="G208"/>
  <c r="G40"/>
  <c r="G87"/>
  <c r="G89"/>
  <c r="G170"/>
  <c r="G234"/>
  <c r="G266"/>
  <c r="G4"/>
  <c r="G5"/>
  <c r="G128"/>
  <c r="G275"/>
  <c r="G12"/>
  <c r="G45"/>
  <c r="G81"/>
  <c r="G88"/>
  <c r="G100"/>
  <c r="G143"/>
  <c r="G169"/>
  <c r="G207"/>
  <c r="G233"/>
  <c r="G279"/>
  <c r="G127"/>
  <c r="G258"/>
  <c r="G31"/>
  <c r="G44"/>
  <c r="G206"/>
  <c r="G265"/>
  <c r="G273"/>
  <c r="G13"/>
  <c r="G32"/>
  <c r="G124"/>
  <c r="G168"/>
  <c r="G61"/>
  <c r="G74"/>
  <c r="G125"/>
  <c r="G126"/>
  <c r="G205"/>
  <c r="G71"/>
  <c r="G80"/>
  <c r="G99"/>
  <c r="G123"/>
  <c r="G167"/>
  <c r="G183"/>
  <c r="G257"/>
  <c r="G18"/>
  <c r="G232"/>
  <c r="G14"/>
  <c r="G166"/>
  <c r="G204"/>
  <c r="G101"/>
  <c r="G122"/>
  <c r="G165"/>
  <c r="G240"/>
  <c r="G256"/>
  <c r="G272"/>
  <c r="G60"/>
  <c r="G62"/>
  <c r="G79"/>
  <c r="G121"/>
  <c r="G203"/>
  <c r="G15"/>
  <c r="G213"/>
  <c r="G16"/>
  <c r="G39"/>
  <c r="G78"/>
  <c r="G120"/>
  <c r="G231"/>
  <c r="G119"/>
  <c r="G164"/>
  <c r="G202"/>
  <c r="G253"/>
  <c r="G255"/>
  <c r="G34"/>
  <c r="G77"/>
  <c r="G118"/>
  <c r="G254"/>
  <c r="G274"/>
  <c r="G63"/>
  <c r="G102"/>
  <c r="G252"/>
  <c r="G70"/>
  <c r="G75"/>
  <c r="G76"/>
  <c r="G144"/>
  <c r="G163"/>
  <c r="G267"/>
  <c r="G38"/>
  <c r="G201"/>
  <c r="G228"/>
  <c r="G230"/>
  <c r="G162"/>
  <c r="G229"/>
  <c r="G35"/>
  <c r="G160"/>
  <c r="G161"/>
  <c r="G200"/>
  <c r="G227"/>
  <c r="G251"/>
  <c r="G64"/>
  <c r="G116"/>
  <c r="G159"/>
  <c r="G199"/>
  <c r="G36"/>
  <c r="G111"/>
  <c r="G226"/>
  <c r="G250"/>
  <c r="G103"/>
  <c r="G110"/>
  <c r="G112"/>
  <c r="G145"/>
  <c r="G197"/>
  <c r="G198"/>
  <c r="G37"/>
  <c r="G69"/>
  <c r="G115"/>
  <c r="G113"/>
  <c r="G158"/>
  <c r="G196"/>
  <c r="G225"/>
  <c r="G241"/>
  <c r="G65"/>
  <c r="G214"/>
  <c r="G271"/>
  <c r="G249"/>
  <c r="G268"/>
  <c r="G269"/>
  <c r="G270"/>
  <c r="G109"/>
  <c r="G114"/>
  <c r="G184"/>
  <c r="G224"/>
  <c r="G68"/>
  <c r="G104"/>
  <c r="G195"/>
  <c r="G66"/>
  <c r="G242"/>
  <c r="G67"/>
  <c r="G146"/>
  <c r="G194"/>
  <c r="G223"/>
  <c r="G248"/>
  <c r="G105"/>
  <c r="G108"/>
  <c r="G156"/>
  <c r="G106"/>
  <c r="G215"/>
  <c r="G243"/>
  <c r="G107"/>
  <c r="G185"/>
  <c r="G193"/>
  <c r="G222"/>
  <c r="G247"/>
  <c r="G147"/>
  <c r="G155"/>
  <c r="G152"/>
  <c r="G153"/>
  <c r="G148"/>
  <c r="G149"/>
  <c r="G151"/>
  <c r="G154"/>
  <c r="G244"/>
  <c r="G150"/>
  <c r="G186"/>
  <c r="G246"/>
  <c r="G187"/>
  <c r="G192"/>
  <c r="G188"/>
  <c r="G191"/>
  <c r="G216"/>
  <c r="G217"/>
  <c r="G218"/>
  <c r="G219"/>
  <c r="G220"/>
  <c r="G189"/>
  <c r="G190"/>
  <c r="E135" i="23"/>
  <c r="C32" i="15" l="1"/>
  <c r="B2" i="25"/>
  <c r="B3" s="1"/>
  <c r="C22" i="15"/>
  <c r="C33"/>
  <c r="C18"/>
  <c r="AF9" s="1"/>
  <c r="V9" l="1"/>
  <c r="T9"/>
  <c r="AB9"/>
  <c r="AO9"/>
  <c r="AN9" s="1"/>
  <c r="AG9"/>
  <c r="BB9"/>
  <c r="BY9"/>
  <c r="J9"/>
  <c r="DF9"/>
  <c r="DE9" s="1"/>
  <c r="DD9" s="1"/>
  <c r="EW9"/>
  <c r="DY9"/>
  <c r="DZ9"/>
  <c r="ET9"/>
  <c r="ES9"/>
  <c r="EV9"/>
  <c r="EU9"/>
  <c r="ER9"/>
  <c r="AA9"/>
  <c r="K9"/>
  <c r="EQ9"/>
  <c r="EJ9"/>
  <c r="O9"/>
  <c r="DP9"/>
  <c r="ED9"/>
  <c r="CR9"/>
  <c r="CZ9"/>
  <c r="BS9"/>
  <c r="CM9"/>
  <c r="AQ9"/>
  <c r="AP9" s="1"/>
  <c r="BN9"/>
  <c r="AS9"/>
  <c r="BA9"/>
  <c r="BQ9"/>
  <c r="AT9"/>
  <c r="BE9"/>
  <c r="BD9"/>
  <c r="BM9"/>
  <c r="BF9"/>
  <c r="CA9"/>
  <c r="BU9"/>
  <c r="CE9"/>
  <c r="CD9" s="1"/>
  <c r="CB9"/>
  <c r="CK9"/>
  <c r="CI9"/>
  <c r="CQ9"/>
  <c r="CL9"/>
  <c r="DC9"/>
  <c r="CY9"/>
  <c r="DK9"/>
  <c r="DJ9" s="1"/>
  <c r="DG9"/>
  <c r="DR9"/>
  <c r="DL9"/>
  <c r="EE9"/>
  <c r="DU9"/>
  <c r="DT9" s="1"/>
  <c r="AL9"/>
  <c r="S9"/>
  <c r="R9" s="1"/>
  <c r="AC9"/>
  <c r="AI9"/>
  <c r="W9"/>
  <c r="Y9"/>
  <c r="H9"/>
  <c r="Q9"/>
  <c r="H282" i="11"/>
  <c r="H168"/>
  <c r="H23"/>
  <c r="H62"/>
  <c r="H130"/>
  <c r="H127"/>
  <c r="H272"/>
  <c r="H177"/>
  <c r="H280"/>
  <c r="H236"/>
  <c r="H96"/>
  <c r="H25"/>
  <c r="H132"/>
  <c r="H139"/>
  <c r="H259"/>
  <c r="H54"/>
  <c r="H129"/>
  <c r="H169"/>
  <c r="H74"/>
  <c r="H122"/>
  <c r="H231"/>
  <c r="H118"/>
  <c r="H76"/>
  <c r="H117"/>
  <c r="H242"/>
  <c r="H156"/>
  <c r="H247"/>
  <c r="H154"/>
  <c r="H290"/>
  <c r="H306"/>
  <c r="H322"/>
  <c r="H338"/>
  <c r="H354"/>
  <c r="H370"/>
  <c r="H386"/>
  <c r="H402"/>
  <c r="H418"/>
  <c r="H434"/>
  <c r="H450"/>
  <c r="H466"/>
  <c r="H482"/>
  <c r="H498"/>
  <c r="H514"/>
  <c r="H530"/>
  <c r="H546"/>
  <c r="H562"/>
  <c r="H578"/>
  <c r="H594"/>
  <c r="H610"/>
  <c r="H626"/>
  <c r="H642"/>
  <c r="H35"/>
  <c r="H226"/>
  <c r="H271"/>
  <c r="H192"/>
  <c r="H311"/>
  <c r="H375"/>
  <c r="H391"/>
  <c r="H407"/>
  <c r="H423"/>
  <c r="H439"/>
  <c r="H455"/>
  <c r="H471"/>
  <c r="H487"/>
  <c r="H503"/>
  <c r="H36"/>
  <c r="H115"/>
  <c r="H245"/>
  <c r="H315"/>
  <c r="H335"/>
  <c r="H351"/>
  <c r="H95"/>
  <c r="H263"/>
  <c r="H8"/>
  <c r="H181"/>
  <c r="H138"/>
  <c r="H29"/>
  <c r="H51"/>
  <c r="H27"/>
  <c r="H140"/>
  <c r="H2"/>
  <c r="H48"/>
  <c r="H100"/>
  <c r="H262"/>
  <c r="H98"/>
  <c r="H46"/>
  <c r="H234"/>
  <c r="H71"/>
  <c r="H50"/>
  <c r="H93"/>
  <c r="H52"/>
  <c r="H33"/>
  <c r="H9"/>
  <c r="H134"/>
  <c r="H10"/>
  <c r="H28"/>
  <c r="H83"/>
  <c r="H72"/>
  <c r="H128"/>
  <c r="H206"/>
  <c r="H167"/>
  <c r="H121"/>
  <c r="H253"/>
  <c r="H102"/>
  <c r="H38"/>
  <c r="H68"/>
  <c r="H223"/>
  <c r="H107"/>
  <c r="H153"/>
  <c r="H220"/>
  <c r="H298"/>
  <c r="H314"/>
  <c r="H330"/>
  <c r="H346"/>
  <c r="H362"/>
  <c r="H378"/>
  <c r="H394"/>
  <c r="H410"/>
  <c r="H426"/>
  <c r="H442"/>
  <c r="H458"/>
  <c r="H474"/>
  <c r="H490"/>
  <c r="H506"/>
  <c r="H522"/>
  <c r="H538"/>
  <c r="H554"/>
  <c r="H570"/>
  <c r="H586"/>
  <c r="H602"/>
  <c r="H618"/>
  <c r="H634"/>
  <c r="H101"/>
  <c r="H64"/>
  <c r="H158"/>
  <c r="H114"/>
  <c r="H291"/>
  <c r="H367"/>
  <c r="H383"/>
  <c r="H399"/>
  <c r="H415"/>
  <c r="H431"/>
  <c r="H447"/>
  <c r="H463"/>
  <c r="H479"/>
  <c r="H495"/>
  <c r="H511"/>
  <c r="H112"/>
  <c r="H270"/>
  <c r="H299"/>
  <c r="H327"/>
  <c r="H343"/>
  <c r="H359"/>
  <c r="H180"/>
  <c r="H57"/>
  <c r="H281"/>
  <c r="H7"/>
  <c r="H135"/>
  <c r="H22"/>
  <c r="H285"/>
  <c r="H286"/>
  <c r="H141"/>
  <c r="H277"/>
  <c r="H31"/>
  <c r="H4"/>
  <c r="H81"/>
  <c r="H176"/>
  <c r="H276"/>
  <c r="H137"/>
  <c r="H85"/>
  <c r="H283"/>
  <c r="H12"/>
  <c r="H257"/>
  <c r="H34"/>
  <c r="H228"/>
  <c r="H105"/>
  <c r="H149"/>
  <c r="H302"/>
  <c r="H334"/>
  <c r="H366"/>
  <c r="H398"/>
  <c r="H430"/>
  <c r="H462"/>
  <c r="H494"/>
  <c r="H526"/>
  <c r="H558"/>
  <c r="H590"/>
  <c r="H622"/>
  <c r="H162"/>
  <c r="H225"/>
  <c r="H303"/>
  <c r="H387"/>
  <c r="H419"/>
  <c r="H451"/>
  <c r="H483"/>
  <c r="H161"/>
  <c r="H246"/>
  <c r="H331"/>
  <c r="H363"/>
  <c r="H174"/>
  <c r="H94"/>
  <c r="H173"/>
  <c r="H19"/>
  <c r="H55"/>
  <c r="H53"/>
  <c r="H235"/>
  <c r="H82"/>
  <c r="H170"/>
  <c r="H45"/>
  <c r="H279"/>
  <c r="H13"/>
  <c r="H205"/>
  <c r="H18"/>
  <c r="H165"/>
  <c r="H203"/>
  <c r="H119"/>
  <c r="H254"/>
  <c r="H144"/>
  <c r="H229"/>
  <c r="H116"/>
  <c r="H110"/>
  <c r="H113"/>
  <c r="H249"/>
  <c r="H224"/>
  <c r="H194"/>
  <c r="H243"/>
  <c r="H152"/>
  <c r="H244"/>
  <c r="H216"/>
  <c r="H288"/>
  <c r="H296"/>
  <c r="H304"/>
  <c r="H312"/>
  <c r="H320"/>
  <c r="H328"/>
  <c r="H336"/>
  <c r="H344"/>
  <c r="H352"/>
  <c r="H360"/>
  <c r="H368"/>
  <c r="H376"/>
  <c r="H384"/>
  <c r="H392"/>
  <c r="H400"/>
  <c r="H408"/>
  <c r="H416"/>
  <c r="H424"/>
  <c r="H179"/>
  <c r="H99"/>
  <c r="H287"/>
  <c r="H32"/>
  <c r="H238"/>
  <c r="H40"/>
  <c r="H24"/>
  <c r="H172"/>
  <c r="H171"/>
  <c r="H233"/>
  <c r="H240"/>
  <c r="H274"/>
  <c r="H184"/>
  <c r="H215"/>
  <c r="H218"/>
  <c r="H310"/>
  <c r="H342"/>
  <c r="H374"/>
  <c r="H406"/>
  <c r="H438"/>
  <c r="H470"/>
  <c r="H502"/>
  <c r="H534"/>
  <c r="H566"/>
  <c r="H598"/>
  <c r="H630"/>
  <c r="H227"/>
  <c r="H268"/>
  <c r="H319"/>
  <c r="H395"/>
  <c r="H427"/>
  <c r="H459"/>
  <c r="H491"/>
  <c r="H103"/>
  <c r="H295"/>
  <c r="H339"/>
  <c r="H178"/>
  <c r="H49"/>
  <c r="H97"/>
  <c r="H56"/>
  <c r="H84"/>
  <c r="H264"/>
  <c r="H284"/>
  <c r="H278"/>
  <c r="H6"/>
  <c r="H266"/>
  <c r="H88"/>
  <c r="H258"/>
  <c r="H124"/>
  <c r="H80"/>
  <c r="H14"/>
  <c r="H256"/>
  <c r="H213"/>
  <c r="H202"/>
  <c r="H63"/>
  <c r="H267"/>
  <c r="H160"/>
  <c r="H199"/>
  <c r="H145"/>
  <c r="H196"/>
  <c r="H269"/>
  <c r="H104"/>
  <c r="H248"/>
  <c r="H185"/>
  <c r="H148"/>
  <c r="H186"/>
  <c r="H217"/>
  <c r="H289"/>
  <c r="H297"/>
  <c r="H305"/>
  <c r="H313"/>
  <c r="H321"/>
  <c r="H329"/>
  <c r="H337"/>
  <c r="H345"/>
  <c r="H353"/>
  <c r="H361"/>
  <c r="H369"/>
  <c r="H377"/>
  <c r="H385"/>
  <c r="H393"/>
  <c r="H401"/>
  <c r="H409"/>
  <c r="H417"/>
  <c r="H425"/>
  <c r="H433"/>
  <c r="H441"/>
  <c r="H449"/>
  <c r="H457"/>
  <c r="H465"/>
  <c r="H473"/>
  <c r="H481"/>
  <c r="H489"/>
  <c r="H497"/>
  <c r="H505"/>
  <c r="H513"/>
  <c r="H527"/>
  <c r="H543"/>
  <c r="H559"/>
  <c r="H575"/>
  <c r="H591"/>
  <c r="H607"/>
  <c r="H623"/>
  <c r="H639"/>
  <c r="H520"/>
  <c r="H528"/>
  <c r="H536"/>
  <c r="H544"/>
  <c r="H552"/>
  <c r="H560"/>
  <c r="H568"/>
  <c r="H576"/>
  <c r="H584"/>
  <c r="H592"/>
  <c r="H600"/>
  <c r="H608"/>
  <c r="H616"/>
  <c r="H624"/>
  <c r="H632"/>
  <c r="H640"/>
  <c r="H648"/>
  <c r="H656"/>
  <c r="H664"/>
  <c r="H672"/>
  <c r="H688"/>
  <c r="H704"/>
  <c r="H720"/>
  <c r="H26"/>
  <c r="H86"/>
  <c r="H47"/>
  <c r="H133"/>
  <c r="H43"/>
  <c r="H15"/>
  <c r="H195"/>
  <c r="H190"/>
  <c r="H350"/>
  <c r="H414"/>
  <c r="H478"/>
  <c r="H542"/>
  <c r="H606"/>
  <c r="H159"/>
  <c r="H371"/>
  <c r="H435"/>
  <c r="H499"/>
  <c r="H307"/>
  <c r="H261"/>
  <c r="H58"/>
  <c r="H59"/>
  <c r="H73"/>
  <c r="H208"/>
  <c r="H143"/>
  <c r="H61"/>
  <c r="H204"/>
  <c r="H39"/>
  <c r="H252"/>
  <c r="H200"/>
  <c r="H198"/>
  <c r="H109"/>
  <c r="H108"/>
  <c r="H151"/>
  <c r="H219"/>
  <c r="H300"/>
  <c r="H316"/>
  <c r="H332"/>
  <c r="H348"/>
  <c r="H364"/>
  <c r="H380"/>
  <c r="H396"/>
  <c r="H412"/>
  <c r="H428"/>
  <c r="H436"/>
  <c r="H440"/>
  <c r="H453"/>
  <c r="H468"/>
  <c r="H472"/>
  <c r="H485"/>
  <c r="H500"/>
  <c r="H504"/>
  <c r="H519"/>
  <c r="H547"/>
  <c r="H555"/>
  <c r="H583"/>
  <c r="H611"/>
  <c r="H619"/>
  <c r="H516"/>
  <c r="H529"/>
  <c r="H533"/>
  <c r="H548"/>
  <c r="H561"/>
  <c r="H565"/>
  <c r="H580"/>
  <c r="H593"/>
  <c r="H597"/>
  <c r="H612"/>
  <c r="H625"/>
  <c r="H629"/>
  <c r="H644"/>
  <c r="H657"/>
  <c r="H661"/>
  <c r="H680"/>
  <c r="H708"/>
  <c r="H716"/>
  <c r="H728"/>
  <c r="H744"/>
  <c r="H760"/>
  <c r="H776"/>
  <c r="H792"/>
  <c r="H808"/>
  <c r="H824"/>
  <c r="H840"/>
  <c r="H856"/>
  <c r="H872"/>
  <c r="H888"/>
  <c r="H673"/>
  <c r="H647"/>
  <c r="H655"/>
  <c r="H663"/>
  <c r="H671"/>
  <c r="H679"/>
  <c r="H691"/>
  <c r="H707"/>
  <c r="H723"/>
  <c r="H739"/>
  <c r="H755"/>
  <c r="H771"/>
  <c r="H787"/>
  <c r="H803"/>
  <c r="H819"/>
  <c r="H835"/>
  <c r="H851"/>
  <c r="H867"/>
  <c r="H883"/>
  <c r="H899"/>
  <c r="H916"/>
  <c r="H932"/>
  <c r="H948"/>
  <c r="H964"/>
  <c r="H980"/>
  <c r="H996"/>
  <c r="H903"/>
  <c r="H919"/>
  <c r="H935"/>
  <c r="H951"/>
  <c r="H967"/>
  <c r="H983"/>
  <c r="H999"/>
  <c r="H1016"/>
  <c r="H1032"/>
  <c r="H1048"/>
  <c r="H1064"/>
  <c r="H1080"/>
  <c r="H1096"/>
  <c r="H1112"/>
  <c r="H1128"/>
  <c r="H1144"/>
  <c r="H1160"/>
  <c r="H1176"/>
  <c r="H1192"/>
  <c r="H1208"/>
  <c r="H690"/>
  <c r="H698"/>
  <c r="H706"/>
  <c r="H714"/>
  <c r="H722"/>
  <c r="H730"/>
  <c r="H738"/>
  <c r="H746"/>
  <c r="H754"/>
  <c r="H762"/>
  <c r="H770"/>
  <c r="H778"/>
  <c r="H786"/>
  <c r="H794"/>
  <c r="H802"/>
  <c r="H810"/>
  <c r="H818"/>
  <c r="H826"/>
  <c r="H834"/>
  <c r="H842"/>
  <c r="H850"/>
  <c r="H858"/>
  <c r="H866"/>
  <c r="H874"/>
  <c r="H882"/>
  <c r="H890"/>
  <c r="H898"/>
  <c r="H906"/>
  <c r="H914"/>
  <c r="H922"/>
  <c r="H930"/>
  <c r="H938"/>
  <c r="H946"/>
  <c r="H954"/>
  <c r="H962"/>
  <c r="H970"/>
  <c r="H978"/>
  <c r="H986"/>
  <c r="H994"/>
  <c r="H1002"/>
  <c r="H182"/>
  <c r="H16"/>
  <c r="H260"/>
  <c r="H92"/>
  <c r="H126"/>
  <c r="H163"/>
  <c r="H155"/>
  <c r="H326"/>
  <c r="H390"/>
  <c r="H454"/>
  <c r="H518"/>
  <c r="H582"/>
  <c r="H166"/>
  <c r="H191"/>
  <c r="H411"/>
  <c r="H475"/>
  <c r="H65"/>
  <c r="H355"/>
  <c r="H211"/>
  <c r="H210"/>
  <c r="H11"/>
  <c r="H3"/>
  <c r="H275"/>
  <c r="H265"/>
  <c r="H183"/>
  <c r="H79"/>
  <c r="H77"/>
  <c r="H230"/>
  <c r="H250"/>
  <c r="H214"/>
  <c r="H67"/>
  <c r="H147"/>
  <c r="H188"/>
  <c r="H293"/>
  <c r="H309"/>
  <c r="H325"/>
  <c r="H341"/>
  <c r="H357"/>
  <c r="H373"/>
  <c r="H389"/>
  <c r="H405"/>
  <c r="H421"/>
  <c r="H432"/>
  <c r="H445"/>
  <c r="H460"/>
  <c r="H464"/>
  <c r="H477"/>
  <c r="H492"/>
  <c r="H496"/>
  <c r="H509"/>
  <c r="H531"/>
  <c r="H539"/>
  <c r="H567"/>
  <c r="H595"/>
  <c r="H603"/>
  <c r="H631"/>
  <c r="H521"/>
  <c r="H525"/>
  <c r="H540"/>
  <c r="H553"/>
  <c r="H557"/>
  <c r="H572"/>
  <c r="H585"/>
  <c r="H589"/>
  <c r="H604"/>
  <c r="H617"/>
  <c r="H621"/>
  <c r="H636"/>
  <c r="H649"/>
  <c r="H653"/>
  <c r="H668"/>
  <c r="H692"/>
  <c r="H700"/>
  <c r="H732"/>
  <c r="H748"/>
  <c r="H764"/>
  <c r="H780"/>
  <c r="H796"/>
  <c r="H812"/>
  <c r="H828"/>
  <c r="H844"/>
  <c r="H860"/>
  <c r="H876"/>
  <c r="H892"/>
  <c r="H677"/>
  <c r="H650"/>
  <c r="H658"/>
  <c r="H666"/>
  <c r="H674"/>
  <c r="H682"/>
  <c r="H695"/>
  <c r="H711"/>
  <c r="H727"/>
  <c r="H743"/>
  <c r="H759"/>
  <c r="H775"/>
  <c r="H791"/>
  <c r="H807"/>
  <c r="H823"/>
  <c r="H839"/>
  <c r="H855"/>
  <c r="H871"/>
  <c r="H887"/>
  <c r="H904"/>
  <c r="H920"/>
  <c r="H936"/>
  <c r="H952"/>
  <c r="H968"/>
  <c r="H984"/>
  <c r="H1000"/>
  <c r="H907"/>
  <c r="H923"/>
  <c r="H939"/>
  <c r="H955"/>
  <c r="H971"/>
  <c r="H987"/>
  <c r="H1003"/>
  <c r="H1020"/>
  <c r="H1036"/>
  <c r="H1052"/>
  <c r="H1068"/>
  <c r="H1084"/>
  <c r="H1100"/>
  <c r="H1116"/>
  <c r="H1132"/>
  <c r="H1148"/>
  <c r="H1164"/>
  <c r="H1180"/>
  <c r="H1196"/>
  <c r="H685"/>
  <c r="H693"/>
  <c r="H701"/>
  <c r="H709"/>
  <c r="H717"/>
  <c r="H725"/>
  <c r="H733"/>
  <c r="H741"/>
  <c r="H749"/>
  <c r="H757"/>
  <c r="H765"/>
  <c r="H773"/>
  <c r="H781"/>
  <c r="H789"/>
  <c r="H797"/>
  <c r="H805"/>
  <c r="H813"/>
  <c r="H821"/>
  <c r="H829"/>
  <c r="H837"/>
  <c r="H845"/>
  <c r="H853"/>
  <c r="H861"/>
  <c r="H869"/>
  <c r="H877"/>
  <c r="H885"/>
  <c r="H893"/>
  <c r="H901"/>
  <c r="H909"/>
  <c r="H917"/>
  <c r="H925"/>
  <c r="H933"/>
  <c r="H941"/>
  <c r="H949"/>
  <c r="H957"/>
  <c r="H965"/>
  <c r="H973"/>
  <c r="H981"/>
  <c r="H989"/>
  <c r="H997"/>
  <c r="H1005"/>
  <c r="H90"/>
  <c r="H21"/>
  <c r="H164"/>
  <c r="H294"/>
  <c r="H422"/>
  <c r="H550"/>
  <c r="H197"/>
  <c r="H443"/>
  <c r="H323"/>
  <c r="H212"/>
  <c r="H142"/>
  <c r="H207"/>
  <c r="H17"/>
  <c r="H75"/>
  <c r="H69"/>
  <c r="H106"/>
  <c r="H189"/>
  <c r="H317"/>
  <c r="H349"/>
  <c r="H381"/>
  <c r="H413"/>
  <c r="H448"/>
  <c r="H461"/>
  <c r="H476"/>
  <c r="H512"/>
  <c r="H535"/>
  <c r="H563"/>
  <c r="H635"/>
  <c r="H524"/>
  <c r="H537"/>
  <c r="H573"/>
  <c r="H588"/>
  <c r="H601"/>
  <c r="H637"/>
  <c r="H652"/>
  <c r="H665"/>
  <c r="H740"/>
  <c r="H772"/>
  <c r="H804"/>
  <c r="H836"/>
  <c r="H868"/>
  <c r="H900"/>
  <c r="H654"/>
  <c r="H670"/>
  <c r="H687"/>
  <c r="H719"/>
  <c r="H751"/>
  <c r="H783"/>
  <c r="H815"/>
  <c r="H847"/>
  <c r="H879"/>
  <c r="H912"/>
  <c r="H944"/>
  <c r="H976"/>
  <c r="H1008"/>
  <c r="H931"/>
  <c r="H963"/>
  <c r="H995"/>
  <c r="H1028"/>
  <c r="H1060"/>
  <c r="H1092"/>
  <c r="H1124"/>
  <c r="H1156"/>
  <c r="H1188"/>
  <c r="H689"/>
  <c r="H705"/>
  <c r="H721"/>
  <c r="H737"/>
  <c r="H753"/>
  <c r="H769"/>
  <c r="H785"/>
  <c r="H801"/>
  <c r="H817"/>
  <c r="H833"/>
  <c r="H849"/>
  <c r="H865"/>
  <c r="H881"/>
  <c r="H897"/>
  <c r="H913"/>
  <c r="H929"/>
  <c r="H945"/>
  <c r="H961"/>
  <c r="H977"/>
  <c r="H993"/>
  <c r="H1015"/>
  <c r="H1031"/>
  <c r="H1047"/>
  <c r="H1063"/>
  <c r="H1079"/>
  <c r="H1095"/>
  <c r="H1111"/>
  <c r="H1127"/>
  <c r="H1143"/>
  <c r="H1159"/>
  <c r="H1175"/>
  <c r="H1191"/>
  <c r="H1207"/>
  <c r="H1014"/>
  <c r="H1022"/>
  <c r="H1030"/>
  <c r="H1038"/>
  <c r="H1046"/>
  <c r="H1054"/>
  <c r="H1062"/>
  <c r="H1070"/>
  <c r="H1078"/>
  <c r="H1086"/>
  <c r="H1094"/>
  <c r="H1102"/>
  <c r="H1110"/>
  <c r="H1118"/>
  <c r="H1126"/>
  <c r="H1134"/>
  <c r="H1142"/>
  <c r="H1150"/>
  <c r="H1158"/>
  <c r="H1166"/>
  <c r="H1174"/>
  <c r="H1182"/>
  <c r="H1190"/>
  <c r="H1198"/>
  <c r="H1206"/>
  <c r="H146"/>
  <c r="H358"/>
  <c r="H614"/>
  <c r="H507"/>
  <c r="H131"/>
  <c r="H125"/>
  <c r="H120"/>
  <c r="H251"/>
  <c r="H221"/>
  <c r="H333"/>
  <c r="H365"/>
  <c r="H429"/>
  <c r="H444"/>
  <c r="H480"/>
  <c r="H569"/>
  <c r="H605"/>
  <c r="H696"/>
  <c r="H756"/>
  <c r="H820"/>
  <c r="H884"/>
  <c r="H662"/>
  <c r="H703"/>
  <c r="H767"/>
  <c r="H831"/>
  <c r="H895"/>
  <c r="H928"/>
  <c r="H992"/>
  <c r="H947"/>
  <c r="H1012"/>
  <c r="H1076"/>
  <c r="H1108"/>
  <c r="H1172"/>
  <c r="H697"/>
  <c r="H729"/>
  <c r="H745"/>
  <c r="H761"/>
  <c r="H777"/>
  <c r="H793"/>
  <c r="H825"/>
  <c r="H841"/>
  <c r="H873"/>
  <c r="H905"/>
  <c r="H921"/>
  <c r="H953"/>
  <c r="H985"/>
  <c r="H1001"/>
  <c r="H1039"/>
  <c r="H1071"/>
  <c r="H1103"/>
  <c r="H1119"/>
  <c r="H1135"/>
  <c r="H1151"/>
  <c r="H1167"/>
  <c r="H1183"/>
  <c r="H1010"/>
  <c r="H1018"/>
  <c r="H1026"/>
  <c r="H1034"/>
  <c r="H1050"/>
  <c r="H1066"/>
  <c r="H1082"/>
  <c r="H1090"/>
  <c r="H1098"/>
  <c r="H1114"/>
  <c r="H1122"/>
  <c r="H1138"/>
  <c r="H1154"/>
  <c r="H1170"/>
  <c r="H1178"/>
  <c r="H1186"/>
  <c r="H1194"/>
  <c r="H175"/>
  <c r="H382"/>
  <c r="H638"/>
  <c r="H37"/>
  <c r="H209"/>
  <c r="H123"/>
  <c r="H111"/>
  <c r="H187"/>
  <c r="H308"/>
  <c r="H372"/>
  <c r="H469"/>
  <c r="H551"/>
  <c r="H517"/>
  <c r="H532"/>
  <c r="H609"/>
  <c r="H645"/>
  <c r="H660"/>
  <c r="H676"/>
  <c r="H816"/>
  <c r="H659"/>
  <c r="H699"/>
  <c r="H763"/>
  <c r="H827"/>
  <c r="H891"/>
  <c r="H956"/>
  <c r="H911"/>
  <c r="H1007"/>
  <c r="H1072"/>
  <c r="H1136"/>
  <c r="H1168"/>
  <c r="H694"/>
  <c r="H726"/>
  <c r="H742"/>
  <c r="H758"/>
  <c r="H790"/>
  <c r="H806"/>
  <c r="H838"/>
  <c r="H870"/>
  <c r="H902"/>
  <c r="H934"/>
  <c r="H982"/>
  <c r="H1059"/>
  <c r="H1091"/>
  <c r="H1107"/>
  <c r="H1139"/>
  <c r="H1171"/>
  <c r="H1203"/>
  <c r="H1021"/>
  <c r="H1037"/>
  <c r="H1045"/>
  <c r="H1053"/>
  <c r="H1061"/>
  <c r="H1069"/>
  <c r="H1077"/>
  <c r="H1085"/>
  <c r="H1101"/>
  <c r="H1125"/>
  <c r="H1133"/>
  <c r="H1141"/>
  <c r="H1149"/>
  <c r="H1157"/>
  <c r="H1165"/>
  <c r="H1181"/>
  <c r="H1197"/>
  <c r="H232"/>
  <c r="H42"/>
  <c r="H70"/>
  <c r="H318"/>
  <c r="H446"/>
  <c r="H574"/>
  <c r="H150"/>
  <c r="H467"/>
  <c r="H347"/>
  <c r="H30"/>
  <c r="H91"/>
  <c r="H44"/>
  <c r="H60"/>
  <c r="H201"/>
  <c r="H241"/>
  <c r="H222"/>
  <c r="H292"/>
  <c r="H324"/>
  <c r="H356"/>
  <c r="H388"/>
  <c r="H420"/>
  <c r="H437"/>
  <c r="H452"/>
  <c r="H488"/>
  <c r="H501"/>
  <c r="H515"/>
  <c r="H587"/>
  <c r="H615"/>
  <c r="H643"/>
  <c r="H549"/>
  <c r="H564"/>
  <c r="H577"/>
  <c r="H613"/>
  <c r="H628"/>
  <c r="H641"/>
  <c r="H684"/>
  <c r="H712"/>
  <c r="H736"/>
  <c r="H768"/>
  <c r="H800"/>
  <c r="H832"/>
  <c r="H864"/>
  <c r="H896"/>
  <c r="H651"/>
  <c r="H667"/>
  <c r="H683"/>
  <c r="H715"/>
  <c r="H747"/>
  <c r="H779"/>
  <c r="H811"/>
  <c r="H843"/>
  <c r="H875"/>
  <c r="H908"/>
  <c r="H940"/>
  <c r="H972"/>
  <c r="H1004"/>
  <c r="H927"/>
  <c r="H959"/>
  <c r="H991"/>
  <c r="H1024"/>
  <c r="H1056"/>
  <c r="H1088"/>
  <c r="H1120"/>
  <c r="H1152"/>
  <c r="H1184"/>
  <c r="H686"/>
  <c r="H702"/>
  <c r="H718"/>
  <c r="H734"/>
  <c r="H750"/>
  <c r="H766"/>
  <c r="H782"/>
  <c r="H798"/>
  <c r="H814"/>
  <c r="H830"/>
  <c r="H846"/>
  <c r="H862"/>
  <c r="H878"/>
  <c r="H894"/>
  <c r="H910"/>
  <c r="H926"/>
  <c r="H942"/>
  <c r="H958"/>
  <c r="H974"/>
  <c r="H990"/>
  <c r="H1006"/>
  <c r="H1019"/>
  <c r="H1035"/>
  <c r="H1051"/>
  <c r="H1067"/>
  <c r="H1083"/>
  <c r="H1099"/>
  <c r="H1115"/>
  <c r="H1131"/>
  <c r="H1147"/>
  <c r="H1163"/>
  <c r="H1179"/>
  <c r="H1195"/>
  <c r="H1009"/>
  <c r="H1017"/>
  <c r="H1025"/>
  <c r="H1033"/>
  <c r="H1041"/>
  <c r="H1049"/>
  <c r="H1057"/>
  <c r="H1065"/>
  <c r="H1073"/>
  <c r="H1081"/>
  <c r="H1089"/>
  <c r="H1097"/>
  <c r="H1105"/>
  <c r="H1113"/>
  <c r="H1121"/>
  <c r="H1129"/>
  <c r="H1137"/>
  <c r="H1145"/>
  <c r="H1153"/>
  <c r="H1161"/>
  <c r="H1169"/>
  <c r="H1177"/>
  <c r="H1185"/>
  <c r="H1193"/>
  <c r="H1201"/>
  <c r="H41"/>
  <c r="H237"/>
  <c r="H239"/>
  <c r="H89"/>
  <c r="H486"/>
  <c r="H379"/>
  <c r="H20"/>
  <c r="H87"/>
  <c r="H157"/>
  <c r="H301"/>
  <c r="H397"/>
  <c r="H493"/>
  <c r="H508"/>
  <c r="H571"/>
  <c r="H599"/>
  <c r="H627"/>
  <c r="H541"/>
  <c r="H556"/>
  <c r="H620"/>
  <c r="H633"/>
  <c r="H669"/>
  <c r="H724"/>
  <c r="H788"/>
  <c r="H852"/>
  <c r="H646"/>
  <c r="H678"/>
  <c r="H735"/>
  <c r="H799"/>
  <c r="H863"/>
  <c r="H960"/>
  <c r="H915"/>
  <c r="H979"/>
  <c r="H1044"/>
  <c r="H1140"/>
  <c r="H1204"/>
  <c r="H713"/>
  <c r="H809"/>
  <c r="H857"/>
  <c r="H889"/>
  <c r="H937"/>
  <c r="H969"/>
  <c r="H1023"/>
  <c r="H1055"/>
  <c r="H1087"/>
  <c r="H1199"/>
  <c r="H1042"/>
  <c r="H1058"/>
  <c r="H1074"/>
  <c r="H1106"/>
  <c r="H1130"/>
  <c r="H1146"/>
  <c r="H1162"/>
  <c r="H1202"/>
  <c r="H78"/>
  <c r="H273"/>
  <c r="H193"/>
  <c r="H510"/>
  <c r="H403"/>
  <c r="H136"/>
  <c r="H5"/>
  <c r="H255"/>
  <c r="H66"/>
  <c r="H340"/>
  <c r="H404"/>
  <c r="H456"/>
  <c r="H484"/>
  <c r="H523"/>
  <c r="H579"/>
  <c r="H545"/>
  <c r="H581"/>
  <c r="H596"/>
  <c r="H752"/>
  <c r="H784"/>
  <c r="H848"/>
  <c r="H880"/>
  <c r="H681"/>
  <c r="H675"/>
  <c r="H731"/>
  <c r="H795"/>
  <c r="H859"/>
  <c r="H924"/>
  <c r="H988"/>
  <c r="H943"/>
  <c r="H975"/>
  <c r="H1040"/>
  <c r="H1104"/>
  <c r="H1200"/>
  <c r="H710"/>
  <c r="H774"/>
  <c r="H822"/>
  <c r="H854"/>
  <c r="H886"/>
  <c r="H918"/>
  <c r="H950"/>
  <c r="H966"/>
  <c r="H998"/>
  <c r="H1011"/>
  <c r="H1027"/>
  <c r="H1043"/>
  <c r="H1075"/>
  <c r="H1123"/>
  <c r="H1155"/>
  <c r="H1187"/>
  <c r="H1013"/>
  <c r="H1029"/>
  <c r="H1093"/>
  <c r="H1109"/>
  <c r="H1117"/>
  <c r="H1173"/>
  <c r="H1189"/>
  <c r="H1205"/>
  <c r="B4" i="25"/>
  <c r="C29" i="15" l="1"/>
  <c r="E1189" i="11"/>
  <c r="F1189"/>
  <c r="E1093"/>
  <c r="F1093"/>
  <c r="E1155"/>
  <c r="F1155"/>
  <c r="F1027"/>
  <c r="E1027"/>
  <c r="F950"/>
  <c r="E950"/>
  <c r="F822"/>
  <c r="E822"/>
  <c r="F1104"/>
  <c r="E1104"/>
  <c r="F988"/>
  <c r="E988"/>
  <c r="E731"/>
  <c r="F731"/>
  <c r="E848"/>
  <c r="F848"/>
  <c r="F581"/>
  <c r="E581"/>
  <c r="F484"/>
  <c r="E484"/>
  <c r="E66"/>
  <c r="F66"/>
  <c r="F403"/>
  <c r="E403"/>
  <c r="F78"/>
  <c r="E78"/>
  <c r="F1130"/>
  <c r="E1130"/>
  <c r="F1042"/>
  <c r="E1042"/>
  <c r="E1023"/>
  <c r="F1023"/>
  <c r="E857"/>
  <c r="F857"/>
  <c r="F1140"/>
  <c r="E1140"/>
  <c r="F960"/>
  <c r="E960"/>
  <c r="E678"/>
  <c r="F678"/>
  <c r="E724"/>
  <c r="F724"/>
  <c r="E556"/>
  <c r="F556"/>
  <c r="E571"/>
  <c r="F571"/>
  <c r="F301"/>
  <c r="E301"/>
  <c r="F379"/>
  <c r="E379"/>
  <c r="E237"/>
  <c r="F237"/>
  <c r="F1185"/>
  <c r="E1185"/>
  <c r="F1153"/>
  <c r="E1153"/>
  <c r="F1121"/>
  <c r="E1121"/>
  <c r="F1089"/>
  <c r="E1089"/>
  <c r="F1057"/>
  <c r="E1057"/>
  <c r="F1025"/>
  <c r="E1025"/>
  <c r="F1179"/>
  <c r="E1179"/>
  <c r="F1115"/>
  <c r="E1115"/>
  <c r="F1051"/>
  <c r="E1051"/>
  <c r="F990"/>
  <c r="E990"/>
  <c r="F926"/>
  <c r="E926"/>
  <c r="F862"/>
  <c r="E862"/>
  <c r="F798"/>
  <c r="E798"/>
  <c r="F734"/>
  <c r="E734"/>
  <c r="F1184"/>
  <c r="E1184"/>
  <c r="F1056"/>
  <c r="E1056"/>
  <c r="F927"/>
  <c r="E927"/>
  <c r="F908"/>
  <c r="E908"/>
  <c r="E779"/>
  <c r="F779"/>
  <c r="F667"/>
  <c r="E667"/>
  <c r="E832"/>
  <c r="F832"/>
  <c r="E712"/>
  <c r="F712"/>
  <c r="F613"/>
  <c r="E613"/>
  <c r="F643"/>
  <c r="E643"/>
  <c r="E420"/>
  <c r="F420"/>
  <c r="E60"/>
  <c r="F60"/>
  <c r="F446"/>
  <c r="E446"/>
  <c r="E1157"/>
  <c r="F1157"/>
  <c r="E1069"/>
  <c r="F1069"/>
  <c r="E1139"/>
  <c r="F1139"/>
  <c r="F838"/>
  <c r="E838"/>
  <c r="F1136"/>
  <c r="E1136"/>
  <c r="E699"/>
  <c r="F699"/>
  <c r="F517"/>
  <c r="E517"/>
  <c r="F209"/>
  <c r="E209"/>
  <c r="F1170"/>
  <c r="E1170"/>
  <c r="F1066"/>
  <c r="E1066"/>
  <c r="F1018"/>
  <c r="E1018"/>
  <c r="E1071"/>
  <c r="F1071"/>
  <c r="E841"/>
  <c r="F841"/>
  <c r="F1172"/>
  <c r="E1172"/>
  <c r="E831"/>
  <c r="F831"/>
  <c r="F605"/>
  <c r="E605"/>
  <c r="F251"/>
  <c r="E251"/>
  <c r="E1206"/>
  <c r="F1206"/>
  <c r="F1142"/>
  <c r="E1142"/>
  <c r="F1078"/>
  <c r="E1078"/>
  <c r="E1014"/>
  <c r="F1014"/>
  <c r="F1031"/>
  <c r="E1031"/>
  <c r="E448"/>
  <c r="F448"/>
  <c r="F1109"/>
  <c r="E1109"/>
  <c r="E1043"/>
  <c r="F1043"/>
  <c r="F854"/>
  <c r="E854"/>
  <c r="F943"/>
  <c r="E943"/>
  <c r="E880"/>
  <c r="F880"/>
  <c r="E523"/>
  <c r="F523"/>
  <c r="F136"/>
  <c r="E136"/>
  <c r="F1146"/>
  <c r="E1146"/>
  <c r="E1055"/>
  <c r="F1055"/>
  <c r="F1204"/>
  <c r="E1204"/>
  <c r="E735"/>
  <c r="F735"/>
  <c r="E620"/>
  <c r="F620"/>
  <c r="F397"/>
  <c r="E397"/>
  <c r="F239"/>
  <c r="E239"/>
  <c r="F1161"/>
  <c r="E1161"/>
  <c r="F1097"/>
  <c r="E1097"/>
  <c r="F1033"/>
  <c r="E1033"/>
  <c r="F1131"/>
  <c r="E1131"/>
  <c r="F1006"/>
  <c r="E1006"/>
  <c r="F878"/>
  <c r="E878"/>
  <c r="F750"/>
  <c r="E750"/>
  <c r="F1088"/>
  <c r="E1088"/>
  <c r="F940"/>
  <c r="E940"/>
  <c r="F683"/>
  <c r="E683"/>
  <c r="E736"/>
  <c r="F736"/>
  <c r="F549"/>
  <c r="E549"/>
  <c r="F437"/>
  <c r="E437"/>
  <c r="E201"/>
  <c r="F201"/>
  <c r="F574"/>
  <c r="E574"/>
  <c r="F1165"/>
  <c r="E1165"/>
  <c r="F1077"/>
  <c r="E1077"/>
  <c r="E1171"/>
  <c r="F1171"/>
  <c r="F870"/>
  <c r="E870"/>
  <c r="F1168"/>
  <c r="E1168"/>
  <c r="E763"/>
  <c r="F763"/>
  <c r="E532"/>
  <c r="F532"/>
  <c r="E123"/>
  <c r="F123"/>
  <c r="F382"/>
  <c r="E382"/>
  <c r="F1122"/>
  <c r="E1122"/>
  <c r="F1026"/>
  <c r="E1026"/>
  <c r="E1103"/>
  <c r="F1103"/>
  <c r="E873"/>
  <c r="F873"/>
  <c r="E697"/>
  <c r="F697"/>
  <c r="E895"/>
  <c r="F895"/>
  <c r="E696"/>
  <c r="F696"/>
  <c r="E221"/>
  <c r="F221"/>
  <c r="F146"/>
  <c r="E146"/>
  <c r="F1150"/>
  <c r="E1150"/>
  <c r="F1086"/>
  <c r="E1086"/>
  <c r="F1022"/>
  <c r="E1022"/>
  <c r="E1111"/>
  <c r="F1111"/>
  <c r="E977"/>
  <c r="F977"/>
  <c r="E849"/>
  <c r="F849"/>
  <c r="E721"/>
  <c r="F721"/>
  <c r="F1028"/>
  <c r="E1028"/>
  <c r="E879"/>
  <c r="F879"/>
  <c r="E654"/>
  <c r="F654"/>
  <c r="E652"/>
  <c r="F652"/>
  <c r="F563"/>
  <c r="E563"/>
  <c r="F349"/>
  <c r="E349"/>
  <c r="E142"/>
  <c r="F142"/>
  <c r="F164"/>
  <c r="E164"/>
  <c r="F965"/>
  <c r="E965"/>
  <c r="F901"/>
  <c r="E901"/>
  <c r="F837"/>
  <c r="E837"/>
  <c r="F773"/>
  <c r="E773"/>
  <c r="F709"/>
  <c r="E709"/>
  <c r="E1132"/>
  <c r="F1132"/>
  <c r="E1003"/>
  <c r="F1003"/>
  <c r="E984"/>
  <c r="F984"/>
  <c r="F855"/>
  <c r="E855"/>
  <c r="F727"/>
  <c r="E727"/>
  <c r="F677"/>
  <c r="E677"/>
  <c r="F780"/>
  <c r="E780"/>
  <c r="E649"/>
  <c r="F649"/>
  <c r="E557"/>
  <c r="F557"/>
  <c r="E567"/>
  <c r="F567"/>
  <c r="F460"/>
  <c r="E460"/>
  <c r="F341"/>
  <c r="E341"/>
  <c r="F250"/>
  <c r="E250"/>
  <c r="F11"/>
  <c r="E11"/>
  <c r="F166"/>
  <c r="E166"/>
  <c r="F126"/>
  <c r="E126"/>
  <c r="F978"/>
  <c r="E978"/>
  <c r="F914"/>
  <c r="E914"/>
  <c r="E850"/>
  <c r="F850"/>
  <c r="F786"/>
  <c r="E786"/>
  <c r="F722"/>
  <c r="E722"/>
  <c r="F1160"/>
  <c r="E1160"/>
  <c r="E1032"/>
  <c r="F1032"/>
  <c r="E967"/>
  <c r="F967"/>
  <c r="E948"/>
  <c r="F948"/>
  <c r="E819"/>
  <c r="F819"/>
  <c r="E691"/>
  <c r="F691"/>
  <c r="E872"/>
  <c r="F872"/>
  <c r="E744"/>
  <c r="F744"/>
  <c r="E629"/>
  <c r="F629"/>
  <c r="E548"/>
  <c r="F548"/>
  <c r="F547"/>
  <c r="E547"/>
  <c r="F440"/>
  <c r="E440"/>
  <c r="E332"/>
  <c r="F332"/>
  <c r="F200"/>
  <c r="E200"/>
  <c r="E59"/>
  <c r="F59"/>
  <c r="F606"/>
  <c r="E606"/>
  <c r="E43"/>
  <c r="F43"/>
  <c r="E26"/>
  <c r="F26"/>
  <c r="F640"/>
  <c r="E640"/>
  <c r="F576"/>
  <c r="E576"/>
  <c r="F639"/>
  <c r="E639"/>
  <c r="E513"/>
  <c r="F513"/>
  <c r="E449"/>
  <c r="F449"/>
  <c r="E385"/>
  <c r="F385"/>
  <c r="E321"/>
  <c r="F321"/>
  <c r="F185"/>
  <c r="E185"/>
  <c r="F267"/>
  <c r="E267"/>
  <c r="F258"/>
  <c r="E258"/>
  <c r="F56"/>
  <c r="E56"/>
  <c r="F459"/>
  <c r="E459"/>
  <c r="F566"/>
  <c r="E566"/>
  <c r="F310"/>
  <c r="E310"/>
  <c r="F274"/>
  <c r="E274"/>
  <c r="F32"/>
  <c r="E32"/>
  <c r="F392"/>
  <c r="E392"/>
  <c r="F360"/>
  <c r="E360"/>
  <c r="F296"/>
  <c r="E296"/>
  <c r="E249"/>
  <c r="F249"/>
  <c r="F203"/>
  <c r="E203"/>
  <c r="F82"/>
  <c r="E82"/>
  <c r="F363"/>
  <c r="E363"/>
  <c r="F483"/>
  <c r="E483"/>
  <c r="F303"/>
  <c r="E303"/>
  <c r="F590"/>
  <c r="E590"/>
  <c r="F462"/>
  <c r="E462"/>
  <c r="F334"/>
  <c r="E334"/>
  <c r="E283"/>
  <c r="F283"/>
  <c r="F176"/>
  <c r="E176"/>
  <c r="F277"/>
  <c r="E277"/>
  <c r="E22"/>
  <c r="F22"/>
  <c r="E57"/>
  <c r="F57"/>
  <c r="E327"/>
  <c r="F327"/>
  <c r="E511"/>
  <c r="F511"/>
  <c r="E447"/>
  <c r="F447"/>
  <c r="E383"/>
  <c r="F383"/>
  <c r="E158"/>
  <c r="F158"/>
  <c r="E618"/>
  <c r="F618"/>
  <c r="E554"/>
  <c r="F554"/>
  <c r="E490"/>
  <c r="F490"/>
  <c r="E426"/>
  <c r="F426"/>
  <c r="E362"/>
  <c r="F362"/>
  <c r="E298"/>
  <c r="F298"/>
  <c r="E223"/>
  <c r="F223"/>
  <c r="E253"/>
  <c r="F253"/>
  <c r="F128"/>
  <c r="E128"/>
  <c r="E10"/>
  <c r="F10"/>
  <c r="F52"/>
  <c r="E52"/>
  <c r="E234"/>
  <c r="F234"/>
  <c r="F100"/>
  <c r="E100"/>
  <c r="F27"/>
  <c r="E27"/>
  <c r="E181"/>
  <c r="F181"/>
  <c r="E351"/>
  <c r="F351"/>
  <c r="E115"/>
  <c r="F115"/>
  <c r="E471"/>
  <c r="F471"/>
  <c r="E407"/>
  <c r="F407"/>
  <c r="E192"/>
  <c r="F192"/>
  <c r="E642"/>
  <c r="F642"/>
  <c r="E578"/>
  <c r="F578"/>
  <c r="E514"/>
  <c r="F514"/>
  <c r="E450"/>
  <c r="F450"/>
  <c r="E386"/>
  <c r="F386"/>
  <c r="E322"/>
  <c r="F322"/>
  <c r="E247"/>
  <c r="F247"/>
  <c r="E76"/>
  <c r="F76"/>
  <c r="F74"/>
  <c r="E74"/>
  <c r="E259"/>
  <c r="F259"/>
  <c r="E96"/>
  <c r="F96"/>
  <c r="E272"/>
  <c r="F272"/>
  <c r="E23"/>
  <c r="F23"/>
  <c r="E1117"/>
  <c r="F1117"/>
  <c r="E1013"/>
  <c r="F1013"/>
  <c r="E1075"/>
  <c r="F1075"/>
  <c r="F998"/>
  <c r="E998"/>
  <c r="F886"/>
  <c r="E886"/>
  <c r="F710"/>
  <c r="E710"/>
  <c r="F975"/>
  <c r="E975"/>
  <c r="E859"/>
  <c r="F859"/>
  <c r="E681"/>
  <c r="F681"/>
  <c r="E752"/>
  <c r="F752"/>
  <c r="F579"/>
  <c r="E579"/>
  <c r="E404"/>
  <c r="F404"/>
  <c r="E5"/>
  <c r="F5"/>
  <c r="F193"/>
  <c r="E193"/>
  <c r="F1162"/>
  <c r="E1162"/>
  <c r="F1074"/>
  <c r="E1074"/>
  <c r="E1087"/>
  <c r="F1087"/>
  <c r="E937"/>
  <c r="F937"/>
  <c r="E713"/>
  <c r="F713"/>
  <c r="F979"/>
  <c r="E979"/>
  <c r="E799"/>
  <c r="F799"/>
  <c r="E852"/>
  <c r="F852"/>
  <c r="E633"/>
  <c r="F633"/>
  <c r="F627"/>
  <c r="E627"/>
  <c r="F493"/>
  <c r="E493"/>
  <c r="E87"/>
  <c r="F87"/>
  <c r="E89"/>
  <c r="F89"/>
  <c r="F1201"/>
  <c r="E1201"/>
  <c r="F1169"/>
  <c r="E1169"/>
  <c r="F1137"/>
  <c r="E1137"/>
  <c r="F1105"/>
  <c r="E1105"/>
  <c r="F1073"/>
  <c r="E1073"/>
  <c r="F1041"/>
  <c r="E1041"/>
  <c r="F1009"/>
  <c r="E1009"/>
  <c r="F1147"/>
  <c r="E1147"/>
  <c r="F1083"/>
  <c r="E1083"/>
  <c r="F1019"/>
  <c r="E1019"/>
  <c r="F958"/>
  <c r="E958"/>
  <c r="F894"/>
  <c r="E894"/>
  <c r="F830"/>
  <c r="E830"/>
  <c r="F766"/>
  <c r="E766"/>
  <c r="F702"/>
  <c r="E702"/>
  <c r="F1120"/>
  <c r="E1120"/>
  <c r="F991"/>
  <c r="E991"/>
  <c r="F972"/>
  <c r="E972"/>
  <c r="E843"/>
  <c r="F843"/>
  <c r="E715"/>
  <c r="F715"/>
  <c r="E896"/>
  <c r="F896"/>
  <c r="E768"/>
  <c r="F768"/>
  <c r="E641"/>
  <c r="F641"/>
  <c r="E564"/>
  <c r="F564"/>
  <c r="E587"/>
  <c r="F587"/>
  <c r="F452"/>
  <c r="E452"/>
  <c r="E356"/>
  <c r="F356"/>
  <c r="F241"/>
  <c r="E241"/>
  <c r="E91"/>
  <c r="F91"/>
  <c r="F150"/>
  <c r="E150"/>
  <c r="F70"/>
  <c r="E70"/>
  <c r="E1181"/>
  <c r="F1181"/>
  <c r="E1141"/>
  <c r="F1141"/>
  <c r="E1085"/>
  <c r="F1085"/>
  <c r="E1053"/>
  <c r="F1053"/>
  <c r="E1203"/>
  <c r="F1203"/>
  <c r="F1091"/>
  <c r="E1091"/>
  <c r="F902"/>
  <c r="E902"/>
  <c r="F790"/>
  <c r="E790"/>
  <c r="F694"/>
  <c r="E694"/>
  <c r="F1007"/>
  <c r="E1007"/>
  <c r="E827"/>
  <c r="F827"/>
  <c r="E816"/>
  <c r="F816"/>
  <c r="E609"/>
  <c r="F609"/>
  <c r="F469"/>
  <c r="E469"/>
  <c r="F111"/>
  <c r="E111"/>
  <c r="F638"/>
  <c r="E638"/>
  <c r="F1186"/>
  <c r="E1186"/>
  <c r="F1138"/>
  <c r="E1138"/>
  <c r="F1090"/>
  <c r="E1090"/>
  <c r="F1034"/>
  <c r="E1034"/>
  <c r="E1183"/>
  <c r="F1183"/>
  <c r="E1119"/>
  <c r="F1119"/>
  <c r="E1001"/>
  <c r="F1001"/>
  <c r="E905"/>
  <c r="F905"/>
  <c r="E793"/>
  <c r="F793"/>
  <c r="E729"/>
  <c r="F729"/>
  <c r="F1076"/>
  <c r="E1076"/>
  <c r="F928"/>
  <c r="E928"/>
  <c r="E703"/>
  <c r="F703"/>
  <c r="E756"/>
  <c r="F756"/>
  <c r="E480"/>
  <c r="F480"/>
  <c r="F333"/>
  <c r="E333"/>
  <c r="E125"/>
  <c r="F125"/>
  <c r="F358"/>
  <c r="E358"/>
  <c r="E1190"/>
  <c r="F1190"/>
  <c r="F1158"/>
  <c r="E1158"/>
  <c r="F1126"/>
  <c r="E1126"/>
  <c r="E1094"/>
  <c r="F1094"/>
  <c r="F1062"/>
  <c r="E1062"/>
  <c r="E1030"/>
  <c r="F1030"/>
  <c r="E1191"/>
  <c r="F1191"/>
  <c r="F1127"/>
  <c r="E1127"/>
  <c r="E1063"/>
  <c r="F1063"/>
  <c r="E993"/>
  <c r="F993"/>
  <c r="E929"/>
  <c r="F929"/>
  <c r="E865"/>
  <c r="F865"/>
  <c r="E801"/>
  <c r="F801"/>
  <c r="E737"/>
  <c r="F737"/>
  <c r="F1188"/>
  <c r="E1188"/>
  <c r="F1060"/>
  <c r="E1060"/>
  <c r="F931"/>
  <c r="E931"/>
  <c r="F912"/>
  <c r="E912"/>
  <c r="E783"/>
  <c r="F783"/>
  <c r="E670"/>
  <c r="F670"/>
  <c r="E836"/>
  <c r="F836"/>
  <c r="E665"/>
  <c r="F665"/>
  <c r="E588"/>
  <c r="F588"/>
  <c r="E635"/>
  <c r="F635"/>
  <c r="F476"/>
  <c r="E476"/>
  <c r="F381"/>
  <c r="E381"/>
  <c r="E106"/>
  <c r="F106"/>
  <c r="E207"/>
  <c r="F207"/>
  <c r="F443"/>
  <c r="E443"/>
  <c r="F294"/>
  <c r="E294"/>
  <c r="F1005"/>
  <c r="E1005"/>
  <c r="F973"/>
  <c r="E973"/>
  <c r="F941"/>
  <c r="E941"/>
  <c r="F909"/>
  <c r="E909"/>
  <c r="F877"/>
  <c r="E877"/>
  <c r="F845"/>
  <c r="E845"/>
  <c r="F813"/>
  <c r="E813"/>
  <c r="F781"/>
  <c r="E781"/>
  <c r="F749"/>
  <c r="E749"/>
  <c r="F717"/>
  <c r="E717"/>
  <c r="F685"/>
  <c r="E685"/>
  <c r="E1148"/>
  <c r="F1148"/>
  <c r="E1084"/>
  <c r="F1084"/>
  <c r="E1020"/>
  <c r="F1020"/>
  <c r="E955"/>
  <c r="F955"/>
  <c r="E1000"/>
  <c r="F1000"/>
  <c r="E936"/>
  <c r="F936"/>
  <c r="F871"/>
  <c r="E871"/>
  <c r="F807"/>
  <c r="E807"/>
  <c r="F743"/>
  <c r="E743"/>
  <c r="F682"/>
  <c r="E682"/>
  <c r="F650"/>
  <c r="E650"/>
  <c r="F860"/>
  <c r="E860"/>
  <c r="F796"/>
  <c r="E796"/>
  <c r="F732"/>
  <c r="E732"/>
  <c r="E653"/>
  <c r="F653"/>
  <c r="E617"/>
  <c r="F617"/>
  <c r="E572"/>
  <c r="F572"/>
  <c r="E525"/>
  <c r="F525"/>
  <c r="F595"/>
  <c r="E595"/>
  <c r="F509"/>
  <c r="E509"/>
  <c r="F464"/>
  <c r="E464"/>
  <c r="F421"/>
  <c r="E421"/>
  <c r="F357"/>
  <c r="E357"/>
  <c r="F293"/>
  <c r="E293"/>
  <c r="F214"/>
  <c r="E214"/>
  <c r="E79"/>
  <c r="F79"/>
  <c r="E3"/>
  <c r="F3"/>
  <c r="F355"/>
  <c r="E355"/>
  <c r="F191"/>
  <c r="E191"/>
  <c r="F454"/>
  <c r="E454"/>
  <c r="F163"/>
  <c r="E163"/>
  <c r="F16"/>
  <c r="E16"/>
  <c r="E986"/>
  <c r="F986"/>
  <c r="E954"/>
  <c r="F954"/>
  <c r="E922"/>
  <c r="F922"/>
  <c r="E890"/>
  <c r="F890"/>
  <c r="E858"/>
  <c r="F858"/>
  <c r="E826"/>
  <c r="F826"/>
  <c r="E794"/>
  <c r="F794"/>
  <c r="E762"/>
  <c r="F762"/>
  <c r="E730"/>
  <c r="F730"/>
  <c r="E698"/>
  <c r="F698"/>
  <c r="E1176"/>
  <c r="F1176"/>
  <c r="E1112"/>
  <c r="F1112"/>
  <c r="E1048"/>
  <c r="F1048"/>
  <c r="E983"/>
  <c r="F983"/>
  <c r="E919"/>
  <c r="F919"/>
  <c r="E964"/>
  <c r="F964"/>
  <c r="F899"/>
  <c r="E899"/>
  <c r="F835"/>
  <c r="E835"/>
  <c r="F771"/>
  <c r="E771"/>
  <c r="F707"/>
  <c r="E707"/>
  <c r="E663"/>
  <c r="F663"/>
  <c r="F888"/>
  <c r="E888"/>
  <c r="F824"/>
  <c r="E824"/>
  <c r="F760"/>
  <c r="E760"/>
  <c r="F708"/>
  <c r="E708"/>
  <c r="E644"/>
  <c r="F644"/>
  <c r="F597"/>
  <c r="E597"/>
  <c r="E561"/>
  <c r="F561"/>
  <c r="E516"/>
  <c r="F516"/>
  <c r="F555"/>
  <c r="E555"/>
  <c r="F500"/>
  <c r="E500"/>
  <c r="F453"/>
  <c r="E453"/>
  <c r="E412"/>
  <c r="F412"/>
  <c r="E348"/>
  <c r="F348"/>
  <c r="E219"/>
  <c r="F219"/>
  <c r="F198"/>
  <c r="E198"/>
  <c r="F204"/>
  <c r="E204"/>
  <c r="E73"/>
  <c r="F73"/>
  <c r="F307"/>
  <c r="E307"/>
  <c r="F159"/>
  <c r="E159"/>
  <c r="F414"/>
  <c r="E414"/>
  <c r="F15"/>
  <c r="E15"/>
  <c r="F86"/>
  <c r="E86"/>
  <c r="F688"/>
  <c r="E688"/>
  <c r="F648"/>
  <c r="E648"/>
  <c r="F616"/>
  <c r="E616"/>
  <c r="E584"/>
  <c r="F584"/>
  <c r="F552"/>
  <c r="E552"/>
  <c r="F520"/>
  <c r="E520"/>
  <c r="F591"/>
  <c r="E591"/>
  <c r="F527"/>
  <c r="E527"/>
  <c r="E489"/>
  <c r="F489"/>
  <c r="F457"/>
  <c r="E457"/>
  <c r="E425"/>
  <c r="F425"/>
  <c r="E393"/>
  <c r="F393"/>
  <c r="E361"/>
  <c r="F361"/>
  <c r="E329"/>
  <c r="F329"/>
  <c r="E297"/>
  <c r="F297"/>
  <c r="F148"/>
  <c r="E148"/>
  <c r="E269"/>
  <c r="F269"/>
  <c r="E160"/>
  <c r="F160"/>
  <c r="F213"/>
  <c r="E213"/>
  <c r="F124"/>
  <c r="E124"/>
  <c r="F6"/>
  <c r="E6"/>
  <c r="E84"/>
  <c r="F84"/>
  <c r="F178"/>
  <c r="E178"/>
  <c r="F491"/>
  <c r="E491"/>
  <c r="F319"/>
  <c r="E319"/>
  <c r="F598"/>
  <c r="E598"/>
  <c r="F470"/>
  <c r="E470"/>
  <c r="F342"/>
  <c r="E342"/>
  <c r="F184"/>
  <c r="E184"/>
  <c r="E171"/>
  <c r="F171"/>
  <c r="F238"/>
  <c r="E238"/>
  <c r="E179"/>
  <c r="F179"/>
  <c r="E400"/>
  <c r="F400"/>
  <c r="E368"/>
  <c r="F368"/>
  <c r="E336"/>
  <c r="F336"/>
  <c r="E304"/>
  <c r="F304"/>
  <c r="F244"/>
  <c r="E244"/>
  <c r="E224"/>
  <c r="F224"/>
  <c r="F116"/>
  <c r="E116"/>
  <c r="E119"/>
  <c r="F119"/>
  <c r="E205"/>
  <c r="F205"/>
  <c r="E170"/>
  <c r="F170"/>
  <c r="F55"/>
  <c r="E55"/>
  <c r="F174"/>
  <c r="E174"/>
  <c r="F161"/>
  <c r="E161"/>
  <c r="F387"/>
  <c r="E387"/>
  <c r="F622"/>
  <c r="E622"/>
  <c r="F494"/>
  <c r="E494"/>
  <c r="F366"/>
  <c r="E366"/>
  <c r="F105"/>
  <c r="E105"/>
  <c r="F12"/>
  <c r="E12"/>
  <c r="E276"/>
  <c r="F276"/>
  <c r="E31"/>
  <c r="F31"/>
  <c r="E285"/>
  <c r="F285"/>
  <c r="E281"/>
  <c r="F281"/>
  <c r="E343"/>
  <c r="F343"/>
  <c r="E112"/>
  <c r="F112"/>
  <c r="E463"/>
  <c r="F463"/>
  <c r="E399"/>
  <c r="F399"/>
  <c r="E114"/>
  <c r="F114"/>
  <c r="E634"/>
  <c r="F634"/>
  <c r="E570"/>
  <c r="F570"/>
  <c r="E506"/>
  <c r="F506"/>
  <c r="E442"/>
  <c r="F442"/>
  <c r="E378"/>
  <c r="F378"/>
  <c r="E314"/>
  <c r="F314"/>
  <c r="E107"/>
  <c r="F107"/>
  <c r="E102"/>
  <c r="F102"/>
  <c r="F206"/>
  <c r="E206"/>
  <c r="E28"/>
  <c r="F28"/>
  <c r="E33"/>
  <c r="F33"/>
  <c r="E71"/>
  <c r="F71"/>
  <c r="E262"/>
  <c r="F262"/>
  <c r="F140"/>
  <c r="E140"/>
  <c r="E138"/>
  <c r="F138"/>
  <c r="E95"/>
  <c r="F95"/>
  <c r="E245"/>
  <c r="F245"/>
  <c r="E487"/>
  <c r="F487"/>
  <c r="E423"/>
  <c r="F423"/>
  <c r="E311"/>
  <c r="F311"/>
  <c r="E35"/>
  <c r="F35"/>
  <c r="E594"/>
  <c r="F594"/>
  <c r="E530"/>
  <c r="F530"/>
  <c r="E466"/>
  <c r="F466"/>
  <c r="E402"/>
  <c r="F402"/>
  <c r="E338"/>
  <c r="F338"/>
  <c r="E154"/>
  <c r="F154"/>
  <c r="E117"/>
  <c r="F117"/>
  <c r="F122"/>
  <c r="E122"/>
  <c r="F54"/>
  <c r="E54"/>
  <c r="E25"/>
  <c r="F25"/>
  <c r="E177"/>
  <c r="F177"/>
  <c r="E62"/>
  <c r="F62"/>
  <c r="F501"/>
  <c r="E501"/>
  <c r="E292"/>
  <c r="F292"/>
  <c r="F347"/>
  <c r="E347"/>
  <c r="F232"/>
  <c r="E232"/>
  <c r="E1125"/>
  <c r="F1125"/>
  <c r="E1037"/>
  <c r="F1037"/>
  <c r="F982"/>
  <c r="E982"/>
  <c r="F742"/>
  <c r="E742"/>
  <c r="F956"/>
  <c r="E956"/>
  <c r="E660"/>
  <c r="F660"/>
  <c r="E308"/>
  <c r="F308"/>
  <c r="F175"/>
  <c r="E175"/>
  <c r="F1114"/>
  <c r="E1114"/>
  <c r="E1151"/>
  <c r="F1151"/>
  <c r="E953"/>
  <c r="F953"/>
  <c r="E761"/>
  <c r="F761"/>
  <c r="F947"/>
  <c r="E947"/>
  <c r="E884"/>
  <c r="F884"/>
  <c r="F429"/>
  <c r="E429"/>
  <c r="F507"/>
  <c r="E507"/>
  <c r="E1174"/>
  <c r="F1174"/>
  <c r="E1110"/>
  <c r="F1110"/>
  <c r="F1046"/>
  <c r="E1046"/>
  <c r="F1159"/>
  <c r="E1159"/>
  <c r="E1095"/>
  <c r="F1095"/>
  <c r="E961"/>
  <c r="F961"/>
  <c r="E897"/>
  <c r="F897"/>
  <c r="E833"/>
  <c r="F833"/>
  <c r="E769"/>
  <c r="F769"/>
  <c r="E705"/>
  <c r="F705"/>
  <c r="F1124"/>
  <c r="E1124"/>
  <c r="F995"/>
  <c r="E995"/>
  <c r="F976"/>
  <c r="E976"/>
  <c r="E847"/>
  <c r="F847"/>
  <c r="E719"/>
  <c r="F719"/>
  <c r="E900"/>
  <c r="F900"/>
  <c r="E772"/>
  <c r="F772"/>
  <c r="F637"/>
  <c r="E637"/>
  <c r="E537"/>
  <c r="F537"/>
  <c r="E535"/>
  <c r="F535"/>
  <c r="F317"/>
  <c r="E317"/>
  <c r="E75"/>
  <c r="F75"/>
  <c r="F212"/>
  <c r="E212"/>
  <c r="F550"/>
  <c r="E550"/>
  <c r="F21"/>
  <c r="E21"/>
  <c r="F989"/>
  <c r="E989"/>
  <c r="F957"/>
  <c r="E957"/>
  <c r="F925"/>
  <c r="E925"/>
  <c r="F893"/>
  <c r="E893"/>
  <c r="F861"/>
  <c r="E861"/>
  <c r="F829"/>
  <c r="E829"/>
  <c r="F797"/>
  <c r="E797"/>
  <c r="F765"/>
  <c r="E765"/>
  <c r="F733"/>
  <c r="E733"/>
  <c r="F701"/>
  <c r="E701"/>
  <c r="E1180"/>
  <c r="F1180"/>
  <c r="E1116"/>
  <c r="F1116"/>
  <c r="E1052"/>
  <c r="F1052"/>
  <c r="E987"/>
  <c r="F987"/>
  <c r="E923"/>
  <c r="F923"/>
  <c r="E968"/>
  <c r="F968"/>
  <c r="E904"/>
  <c r="F904"/>
  <c r="F839"/>
  <c r="E839"/>
  <c r="F775"/>
  <c r="E775"/>
  <c r="F711"/>
  <c r="E711"/>
  <c r="F666"/>
  <c r="E666"/>
  <c r="F892"/>
  <c r="E892"/>
  <c r="F828"/>
  <c r="E828"/>
  <c r="F764"/>
  <c r="E764"/>
  <c r="F692"/>
  <c r="E692"/>
  <c r="E636"/>
  <c r="F636"/>
  <c r="E589"/>
  <c r="F589"/>
  <c r="E553"/>
  <c r="F553"/>
  <c r="E631"/>
  <c r="F631"/>
  <c r="F539"/>
  <c r="E539"/>
  <c r="F492"/>
  <c r="E492"/>
  <c r="F445"/>
  <c r="E445"/>
  <c r="F389"/>
  <c r="E389"/>
  <c r="F325"/>
  <c r="E325"/>
  <c r="E147"/>
  <c r="F147"/>
  <c r="E230"/>
  <c r="F230"/>
  <c r="E265"/>
  <c r="F265"/>
  <c r="E210"/>
  <c r="F210"/>
  <c r="F475"/>
  <c r="E475"/>
  <c r="F1205"/>
  <c r="E1205"/>
  <c r="E1187"/>
  <c r="F1187"/>
  <c r="F966"/>
  <c r="E966"/>
  <c r="F1200"/>
  <c r="E1200"/>
  <c r="E795"/>
  <c r="F795"/>
  <c r="E596"/>
  <c r="F596"/>
  <c r="E340"/>
  <c r="F340"/>
  <c r="F273"/>
  <c r="E273"/>
  <c r="F1058"/>
  <c r="E1058"/>
  <c r="E889"/>
  <c r="F889"/>
  <c r="F915"/>
  <c r="E915"/>
  <c r="E788"/>
  <c r="F788"/>
  <c r="E599"/>
  <c r="F599"/>
  <c r="F20"/>
  <c r="E20"/>
  <c r="F1193"/>
  <c r="E1193"/>
  <c r="F1129"/>
  <c r="E1129"/>
  <c r="F1065"/>
  <c r="E1065"/>
  <c r="F1195"/>
  <c r="E1195"/>
  <c r="F1067"/>
  <c r="E1067"/>
  <c r="F942"/>
  <c r="E942"/>
  <c r="F814"/>
  <c r="E814"/>
  <c r="F686"/>
  <c r="E686"/>
  <c r="F959"/>
  <c r="E959"/>
  <c r="E811"/>
  <c r="F811"/>
  <c r="E864"/>
  <c r="F864"/>
  <c r="E628"/>
  <c r="F628"/>
  <c r="F515"/>
  <c r="E515"/>
  <c r="E324"/>
  <c r="F324"/>
  <c r="E30"/>
  <c r="F30"/>
  <c r="E42"/>
  <c r="F42"/>
  <c r="F1133"/>
  <c r="E1133"/>
  <c r="F1045"/>
  <c r="E1045"/>
  <c r="F1059"/>
  <c r="E1059"/>
  <c r="F758"/>
  <c r="E758"/>
  <c r="F911"/>
  <c r="E911"/>
  <c r="F676"/>
  <c r="E676"/>
  <c r="E372"/>
  <c r="F372"/>
  <c r="F1178"/>
  <c r="E1178"/>
  <c r="F1082"/>
  <c r="E1082"/>
  <c r="E1167"/>
  <c r="F1167"/>
  <c r="E985"/>
  <c r="F985"/>
  <c r="E777"/>
  <c r="F777"/>
  <c r="F1012"/>
  <c r="E1012"/>
  <c r="E662"/>
  <c r="F662"/>
  <c r="F444"/>
  <c r="E444"/>
  <c r="E131"/>
  <c r="F131"/>
  <c r="F1182"/>
  <c r="E1182"/>
  <c r="E1118"/>
  <c r="F1118"/>
  <c r="F1054"/>
  <c r="E1054"/>
  <c r="E1175"/>
  <c r="F1175"/>
  <c r="E1047"/>
  <c r="F1047"/>
  <c r="E913"/>
  <c r="F913"/>
  <c r="E785"/>
  <c r="F785"/>
  <c r="F1156"/>
  <c r="E1156"/>
  <c r="F1008"/>
  <c r="E1008"/>
  <c r="E751"/>
  <c r="F751"/>
  <c r="E804"/>
  <c r="F804"/>
  <c r="F573"/>
  <c r="E573"/>
  <c r="F461"/>
  <c r="E461"/>
  <c r="F69"/>
  <c r="E69"/>
  <c r="F197"/>
  <c r="E197"/>
  <c r="F997"/>
  <c r="E997"/>
  <c r="F933"/>
  <c r="E933"/>
  <c r="F869"/>
  <c r="E869"/>
  <c r="F805"/>
  <c r="E805"/>
  <c r="F741"/>
  <c r="E741"/>
  <c r="E1196"/>
  <c r="F1196"/>
  <c r="E1068"/>
  <c r="F1068"/>
  <c r="E939"/>
  <c r="F939"/>
  <c r="E920"/>
  <c r="F920"/>
  <c r="F791"/>
  <c r="E791"/>
  <c r="F674"/>
  <c r="E674"/>
  <c r="F844"/>
  <c r="E844"/>
  <c r="F700"/>
  <c r="E700"/>
  <c r="E604"/>
  <c r="F604"/>
  <c r="E521"/>
  <c r="F521"/>
  <c r="F496"/>
  <c r="E496"/>
  <c r="F405"/>
  <c r="E405"/>
  <c r="F188"/>
  <c r="E188"/>
  <c r="E183"/>
  <c r="F183"/>
  <c r="F65"/>
  <c r="E65"/>
  <c r="F390"/>
  <c r="E390"/>
  <c r="F182"/>
  <c r="E182"/>
  <c r="F946"/>
  <c r="E946"/>
  <c r="E882"/>
  <c r="F882"/>
  <c r="F818"/>
  <c r="E818"/>
  <c r="F754"/>
  <c r="E754"/>
  <c r="F690"/>
  <c r="E690"/>
  <c r="F1096"/>
  <c r="E1096"/>
  <c r="E903"/>
  <c r="F903"/>
  <c r="E883"/>
  <c r="F883"/>
  <c r="E755"/>
  <c r="F755"/>
  <c r="F655"/>
  <c r="E655"/>
  <c r="E808"/>
  <c r="F808"/>
  <c r="E680"/>
  <c r="F680"/>
  <c r="E593"/>
  <c r="F593"/>
  <c r="F619"/>
  <c r="E619"/>
  <c r="F485"/>
  <c r="E485"/>
  <c r="E396"/>
  <c r="F396"/>
  <c r="E151"/>
  <c r="F151"/>
  <c r="E61"/>
  <c r="F61"/>
  <c r="F499"/>
  <c r="E499"/>
  <c r="F350"/>
  <c r="E350"/>
  <c r="F672"/>
  <c r="E672"/>
  <c r="F608"/>
  <c r="E608"/>
  <c r="F544"/>
  <c r="E544"/>
  <c r="F575"/>
  <c r="E575"/>
  <c r="E481"/>
  <c r="F481"/>
  <c r="E417"/>
  <c r="F417"/>
  <c r="E353"/>
  <c r="F353"/>
  <c r="E289"/>
  <c r="F289"/>
  <c r="E196"/>
  <c r="F196"/>
  <c r="F256"/>
  <c r="E256"/>
  <c r="F278"/>
  <c r="E278"/>
  <c r="F339"/>
  <c r="E339"/>
  <c r="F268"/>
  <c r="E268"/>
  <c r="F438"/>
  <c r="E438"/>
  <c r="E172"/>
  <c r="F172"/>
  <c r="F424"/>
  <c r="E424"/>
  <c r="F328"/>
  <c r="E328"/>
  <c r="F152"/>
  <c r="E152"/>
  <c r="E229"/>
  <c r="F229"/>
  <c r="F13"/>
  <c r="E13"/>
  <c r="E19"/>
  <c r="F19"/>
  <c r="F228"/>
  <c r="E228"/>
  <c r="E1173"/>
  <c r="F1173"/>
  <c r="E1029"/>
  <c r="F1029"/>
  <c r="E1123"/>
  <c r="F1123"/>
  <c r="E1011"/>
  <c r="F1011"/>
  <c r="F918"/>
  <c r="E918"/>
  <c r="F774"/>
  <c r="E774"/>
  <c r="F1040"/>
  <c r="E1040"/>
  <c r="F924"/>
  <c r="E924"/>
  <c r="F675"/>
  <c r="E675"/>
  <c r="E784"/>
  <c r="F784"/>
  <c r="E545"/>
  <c r="F545"/>
  <c r="E456"/>
  <c r="F456"/>
  <c r="E255"/>
  <c r="F255"/>
  <c r="F510"/>
  <c r="E510"/>
  <c r="F1202"/>
  <c r="E1202"/>
  <c r="F1106"/>
  <c r="E1106"/>
  <c r="F1199"/>
  <c r="E1199"/>
  <c r="E969"/>
  <c r="F969"/>
  <c r="E809"/>
  <c r="F809"/>
  <c r="F1044"/>
  <c r="E1044"/>
  <c r="E863"/>
  <c r="F863"/>
  <c r="E646"/>
  <c r="F646"/>
  <c r="F669"/>
  <c r="E669"/>
  <c r="F541"/>
  <c r="E541"/>
  <c r="F508"/>
  <c r="E508"/>
  <c r="F157"/>
  <c r="E157"/>
  <c r="F486"/>
  <c r="E486"/>
  <c r="E41"/>
  <c r="F41"/>
  <c r="F1177"/>
  <c r="E1177"/>
  <c r="F1145"/>
  <c r="E1145"/>
  <c r="F1113"/>
  <c r="E1113"/>
  <c r="F1081"/>
  <c r="E1081"/>
  <c r="F1049"/>
  <c r="E1049"/>
  <c r="F1017"/>
  <c r="E1017"/>
  <c r="F1163"/>
  <c r="E1163"/>
  <c r="F1099"/>
  <c r="E1099"/>
  <c r="F1035"/>
  <c r="E1035"/>
  <c r="F974"/>
  <c r="E974"/>
  <c r="F910"/>
  <c r="E910"/>
  <c r="F846"/>
  <c r="E846"/>
  <c r="F782"/>
  <c r="E782"/>
  <c r="F718"/>
  <c r="E718"/>
  <c r="F1152"/>
  <c r="E1152"/>
  <c r="F1024"/>
  <c r="E1024"/>
  <c r="F1004"/>
  <c r="E1004"/>
  <c r="E875"/>
  <c r="F875"/>
  <c r="B5" i="25"/>
  <c r="E747" i="11"/>
  <c r="F747"/>
  <c r="F651"/>
  <c r="E651"/>
  <c r="E800"/>
  <c r="F800"/>
  <c r="E684"/>
  <c r="F684"/>
  <c r="E577"/>
  <c r="F577"/>
  <c r="E615"/>
  <c r="F615"/>
  <c r="E488"/>
  <c r="F488"/>
  <c r="E388"/>
  <c r="F388"/>
  <c r="E222"/>
  <c r="F222"/>
  <c r="E44"/>
  <c r="F44"/>
  <c r="F467"/>
  <c r="E467"/>
  <c r="F318"/>
  <c r="E318"/>
  <c r="E1197"/>
  <c r="F1197"/>
  <c r="F1149"/>
  <c r="E1149"/>
  <c r="E1101"/>
  <c r="F1101"/>
  <c r="F1061"/>
  <c r="E1061"/>
  <c r="E1021"/>
  <c r="F1021"/>
  <c r="E1107"/>
  <c r="F1107"/>
  <c r="F934"/>
  <c r="E934"/>
  <c r="F806"/>
  <c r="E806"/>
  <c r="F726"/>
  <c r="E726"/>
  <c r="F1072"/>
  <c r="E1072"/>
  <c r="E891"/>
  <c r="F891"/>
  <c r="F659"/>
  <c r="E659"/>
  <c r="F645"/>
  <c r="E645"/>
  <c r="E551"/>
  <c r="F551"/>
  <c r="F187"/>
  <c r="E187"/>
  <c r="F37"/>
  <c r="E37"/>
  <c r="F1194"/>
  <c r="E1194"/>
  <c r="F1154"/>
  <c r="E1154"/>
  <c r="F1098"/>
  <c r="E1098"/>
  <c r="F1050"/>
  <c r="E1050"/>
  <c r="F1010"/>
  <c r="E1010"/>
  <c r="E1135"/>
  <c r="F1135"/>
  <c r="E1039"/>
  <c r="F1039"/>
  <c r="E921"/>
  <c r="F921"/>
  <c r="E825"/>
  <c r="F825"/>
  <c r="E745"/>
  <c r="F745"/>
  <c r="F1108"/>
  <c r="E1108"/>
  <c r="F992"/>
  <c r="E992"/>
  <c r="E767"/>
  <c r="F767"/>
  <c r="E820"/>
  <c r="F820"/>
  <c r="E569"/>
  <c r="F569"/>
  <c r="F365"/>
  <c r="E365"/>
  <c r="E120"/>
  <c r="F120"/>
  <c r="F614"/>
  <c r="E614"/>
  <c r="F1198"/>
  <c r="E1198"/>
  <c r="F1166"/>
  <c r="E1166"/>
  <c r="F1134"/>
  <c r="E1134"/>
  <c r="F1102"/>
  <c r="E1102"/>
  <c r="F1070"/>
  <c r="E1070"/>
  <c r="F1038"/>
  <c r="E1038"/>
  <c r="F1207"/>
  <c r="E1207"/>
  <c r="E1143"/>
  <c r="F1143"/>
  <c r="E1079"/>
  <c r="F1079"/>
  <c r="E1015"/>
  <c r="F1015"/>
  <c r="E945"/>
  <c r="F945"/>
  <c r="E881"/>
  <c r="F881"/>
  <c r="E817"/>
  <c r="F817"/>
  <c r="E753"/>
  <c r="F753"/>
  <c r="E689"/>
  <c r="F689"/>
  <c r="F1092"/>
  <c r="E1092"/>
  <c r="F963"/>
  <c r="E963"/>
  <c r="F944"/>
  <c r="E944"/>
  <c r="E815"/>
  <c r="F815"/>
  <c r="E687"/>
  <c r="F687"/>
  <c r="E868"/>
  <c r="F868"/>
  <c r="E740"/>
  <c r="F740"/>
  <c r="E601"/>
  <c r="F601"/>
  <c r="E524"/>
  <c r="F524"/>
  <c r="E512"/>
  <c r="F512"/>
  <c r="F413"/>
  <c r="E413"/>
  <c r="E189"/>
  <c r="F189"/>
  <c r="F17"/>
  <c r="E17"/>
  <c r="F323"/>
  <c r="E323"/>
  <c r="F422"/>
  <c r="E422"/>
  <c r="F90"/>
  <c r="E90"/>
  <c r="F981"/>
  <c r="E981"/>
  <c r="F949"/>
  <c r="E949"/>
  <c r="F917"/>
  <c r="E917"/>
  <c r="F885"/>
  <c r="E885"/>
  <c r="F853"/>
  <c r="E853"/>
  <c r="F821"/>
  <c r="E821"/>
  <c r="F789"/>
  <c r="E789"/>
  <c r="F757"/>
  <c r="E757"/>
  <c r="F725"/>
  <c r="E725"/>
  <c r="F693"/>
  <c r="E693"/>
  <c r="E1164"/>
  <c r="F1164"/>
  <c r="E1100"/>
  <c r="F1100"/>
  <c r="E1036"/>
  <c r="F1036"/>
  <c r="E971"/>
  <c r="F971"/>
  <c r="E907"/>
  <c r="F907"/>
  <c r="E952"/>
  <c r="F952"/>
  <c r="F887"/>
  <c r="E887"/>
  <c r="F823"/>
  <c r="E823"/>
  <c r="F759"/>
  <c r="E759"/>
  <c r="F695"/>
  <c r="E695"/>
  <c r="F658"/>
  <c r="E658"/>
  <c r="F876"/>
  <c r="E876"/>
  <c r="F812"/>
  <c r="E812"/>
  <c r="F748"/>
  <c r="E748"/>
  <c r="E668"/>
  <c r="F668"/>
  <c r="E621"/>
  <c r="F621"/>
  <c r="E585"/>
  <c r="F585"/>
  <c r="E540"/>
  <c r="F540"/>
  <c r="F603"/>
  <c r="E603"/>
  <c r="F531"/>
  <c r="E531"/>
  <c r="F477"/>
  <c r="E477"/>
  <c r="F432"/>
  <c r="E432"/>
  <c r="F373"/>
  <c r="E373"/>
  <c r="F309"/>
  <c r="E309"/>
  <c r="E67"/>
  <c r="F67"/>
  <c r="E77"/>
  <c r="F77"/>
  <c r="E275"/>
  <c r="F275"/>
  <c r="E211"/>
  <c r="F211"/>
  <c r="F411"/>
  <c r="E411"/>
  <c r="F518"/>
  <c r="E518"/>
  <c r="F155"/>
  <c r="E155"/>
  <c r="F260"/>
  <c r="E260"/>
  <c r="F994"/>
  <c r="E994"/>
  <c r="E962"/>
  <c r="F962"/>
  <c r="E930"/>
  <c r="F930"/>
  <c r="F898"/>
  <c r="E898"/>
  <c r="F866"/>
  <c r="E866"/>
  <c r="F834"/>
  <c r="E834"/>
  <c r="E802"/>
  <c r="F802"/>
  <c r="F770"/>
  <c r="E770"/>
  <c r="F738"/>
  <c r="E738"/>
  <c r="E706"/>
  <c r="F706"/>
  <c r="E1192"/>
  <c r="F1192"/>
  <c r="E1128"/>
  <c r="F1128"/>
  <c r="F1064"/>
  <c r="E1064"/>
  <c r="F999"/>
  <c r="E999"/>
  <c r="F935"/>
  <c r="E935"/>
  <c r="F980"/>
  <c r="E980"/>
  <c r="F916"/>
  <c r="E916"/>
  <c r="F851"/>
  <c r="E851"/>
  <c r="F787"/>
  <c r="E787"/>
  <c r="F723"/>
  <c r="E723"/>
  <c r="E671"/>
  <c r="F671"/>
  <c r="F673"/>
  <c r="E673"/>
  <c r="F840"/>
  <c r="E840"/>
  <c r="F776"/>
  <c r="E776"/>
  <c r="F716"/>
  <c r="E716"/>
  <c r="E657"/>
  <c r="F657"/>
  <c r="E612"/>
  <c r="F612"/>
  <c r="E565"/>
  <c r="F565"/>
  <c r="E529"/>
  <c r="F529"/>
  <c r="E583"/>
  <c r="F583"/>
  <c r="F504"/>
  <c r="E504"/>
  <c r="F468"/>
  <c r="E468"/>
  <c r="E428"/>
  <c r="F428"/>
  <c r="E364"/>
  <c r="F364"/>
  <c r="E300"/>
  <c r="F300"/>
  <c r="F109"/>
  <c r="E109"/>
  <c r="E39"/>
  <c r="F39"/>
  <c r="E208"/>
  <c r="F208"/>
  <c r="F261"/>
  <c r="E261"/>
  <c r="F371"/>
  <c r="E371"/>
  <c r="F478"/>
  <c r="E478"/>
  <c r="F195"/>
  <c r="E195"/>
  <c r="F47"/>
  <c r="E47"/>
  <c r="E704"/>
  <c r="F704"/>
  <c r="E656"/>
  <c r="F656"/>
  <c r="E624"/>
  <c r="F624"/>
  <c r="E592"/>
  <c r="F592"/>
  <c r="E560"/>
  <c r="F560"/>
  <c r="E528"/>
  <c r="F528"/>
  <c r="E607"/>
  <c r="F607"/>
  <c r="E543"/>
  <c r="F543"/>
  <c r="F497"/>
  <c r="E497"/>
  <c r="F465"/>
  <c r="E465"/>
  <c r="F433"/>
  <c r="E433"/>
  <c r="E401"/>
  <c r="F401"/>
  <c r="E369"/>
  <c r="F369"/>
  <c r="E337"/>
  <c r="F337"/>
  <c r="E305"/>
  <c r="F305"/>
  <c r="E186"/>
  <c r="F186"/>
  <c r="F104"/>
  <c r="E104"/>
  <c r="E199"/>
  <c r="F199"/>
  <c r="F202"/>
  <c r="E202"/>
  <c r="F80"/>
  <c r="E80"/>
  <c r="F266"/>
  <c r="E266"/>
  <c r="E264"/>
  <c r="F264"/>
  <c r="F49"/>
  <c r="E49"/>
  <c r="F103"/>
  <c r="E103"/>
  <c r="F395"/>
  <c r="E395"/>
  <c r="F630"/>
  <c r="E630"/>
  <c r="F502"/>
  <c r="E502"/>
  <c r="F374"/>
  <c r="E374"/>
  <c r="F215"/>
  <c r="E215"/>
  <c r="F233"/>
  <c r="E233"/>
  <c r="E40"/>
  <c r="F40"/>
  <c r="E99"/>
  <c r="F99"/>
  <c r="F408"/>
  <c r="E408"/>
  <c r="E376"/>
  <c r="F376"/>
  <c r="E344"/>
  <c r="F344"/>
  <c r="F312"/>
  <c r="E312"/>
  <c r="F216"/>
  <c r="E216"/>
  <c r="F194"/>
  <c r="E194"/>
  <c r="F110"/>
  <c r="E110"/>
  <c r="E254"/>
  <c r="F254"/>
  <c r="E18"/>
  <c r="F18"/>
  <c r="F45"/>
  <c r="E45"/>
  <c r="F53"/>
  <c r="E53"/>
  <c r="F94"/>
  <c r="E94"/>
  <c r="F246"/>
  <c r="E246"/>
  <c r="F419"/>
  <c r="E419"/>
  <c r="F162"/>
  <c r="E162"/>
  <c r="F526"/>
  <c r="E526"/>
  <c r="F398"/>
  <c r="E398"/>
  <c r="F149"/>
  <c r="E149"/>
  <c r="F257"/>
  <c r="E257"/>
  <c r="F137"/>
  <c r="E137"/>
  <c r="F4"/>
  <c r="E4"/>
  <c r="F286"/>
  <c r="E286"/>
  <c r="F7"/>
  <c r="E7"/>
  <c r="E359"/>
  <c r="F359"/>
  <c r="E270"/>
  <c r="F270"/>
  <c r="E479"/>
  <c r="F479"/>
  <c r="E415"/>
  <c r="F415"/>
  <c r="E291"/>
  <c r="F291"/>
  <c r="E101"/>
  <c r="F101"/>
  <c r="E586"/>
  <c r="F586"/>
  <c r="E522"/>
  <c r="F522"/>
  <c r="E458"/>
  <c r="F458"/>
  <c r="E394"/>
  <c r="F394"/>
  <c r="E330"/>
  <c r="F330"/>
  <c r="E153"/>
  <c r="F153"/>
  <c r="E38"/>
  <c r="F38"/>
  <c r="F167"/>
  <c r="E167"/>
  <c r="E83"/>
  <c r="F83"/>
  <c r="E9"/>
  <c r="F9"/>
  <c r="E50"/>
  <c r="F50"/>
  <c r="E98"/>
  <c r="F98"/>
  <c r="F2"/>
  <c r="E2"/>
  <c r="C19" i="15"/>
  <c r="AF10" s="1"/>
  <c r="E29" i="11"/>
  <c r="F29"/>
  <c r="E263"/>
  <c r="F263"/>
  <c r="E315"/>
  <c r="F315"/>
  <c r="E503"/>
  <c r="F503"/>
  <c r="E439"/>
  <c r="F439"/>
  <c r="E375"/>
  <c r="F375"/>
  <c r="E226"/>
  <c r="F226"/>
  <c r="E610"/>
  <c r="F610"/>
  <c r="E546"/>
  <c r="F546"/>
  <c r="E482"/>
  <c r="F482"/>
  <c r="E418"/>
  <c r="F418"/>
  <c r="E354"/>
  <c r="F354"/>
  <c r="E290"/>
  <c r="F290"/>
  <c r="E242"/>
  <c r="F242"/>
  <c r="F231"/>
  <c r="E231"/>
  <c r="F129"/>
  <c r="E129"/>
  <c r="E132"/>
  <c r="F132"/>
  <c r="F280"/>
  <c r="E280"/>
  <c r="E130"/>
  <c r="F130"/>
  <c r="F282"/>
  <c r="E282"/>
  <c r="F582"/>
  <c r="E582"/>
  <c r="F326"/>
  <c r="E326"/>
  <c r="E92"/>
  <c r="F92"/>
  <c r="E1002"/>
  <c r="F1002"/>
  <c r="E970"/>
  <c r="F970"/>
  <c r="E938"/>
  <c r="F938"/>
  <c r="E906"/>
  <c r="F906"/>
  <c r="E874"/>
  <c r="F874"/>
  <c r="E842"/>
  <c r="F842"/>
  <c r="E810"/>
  <c r="F810"/>
  <c r="E778"/>
  <c r="F778"/>
  <c r="E746"/>
  <c r="F746"/>
  <c r="E714"/>
  <c r="F714"/>
  <c r="E1208"/>
  <c r="F1208"/>
  <c r="E1144"/>
  <c r="F1144"/>
  <c r="E1080"/>
  <c r="F1080"/>
  <c r="E1016"/>
  <c r="F1016"/>
  <c r="E951"/>
  <c r="F951"/>
  <c r="E996"/>
  <c r="F996"/>
  <c r="E932"/>
  <c r="F932"/>
  <c r="F867"/>
  <c r="E867"/>
  <c r="F803"/>
  <c r="E803"/>
  <c r="F739"/>
  <c r="E739"/>
  <c r="E679"/>
  <c r="F679"/>
  <c r="E647"/>
  <c r="F647"/>
  <c r="F856"/>
  <c r="E856"/>
  <c r="F792"/>
  <c r="E792"/>
  <c r="F728"/>
  <c r="E728"/>
  <c r="E661"/>
  <c r="F661"/>
  <c r="E625"/>
  <c r="F625"/>
  <c r="E580"/>
  <c r="F580"/>
  <c r="E533"/>
  <c r="F533"/>
  <c r="F611"/>
  <c r="E611"/>
  <c r="E519"/>
  <c r="F519"/>
  <c r="E472"/>
  <c r="F472"/>
  <c r="F436"/>
  <c r="E436"/>
  <c r="E380"/>
  <c r="F380"/>
  <c r="E316"/>
  <c r="F316"/>
  <c r="E108"/>
  <c r="F108"/>
  <c r="E252"/>
  <c r="F252"/>
  <c r="E143"/>
  <c r="F143"/>
  <c r="F58"/>
  <c r="E58"/>
  <c r="F435"/>
  <c r="E435"/>
  <c r="F542"/>
  <c r="E542"/>
  <c r="F190"/>
  <c r="E190"/>
  <c r="F133"/>
  <c r="E133"/>
  <c r="E720"/>
  <c r="F720"/>
  <c r="E664"/>
  <c r="F664"/>
  <c r="E632"/>
  <c r="F632"/>
  <c r="E600"/>
  <c r="F600"/>
  <c r="E568"/>
  <c r="F568"/>
  <c r="E536"/>
  <c r="F536"/>
  <c r="E623"/>
  <c r="F623"/>
  <c r="E559"/>
  <c r="F559"/>
  <c r="F505"/>
  <c r="E505"/>
  <c r="F473"/>
  <c r="E473"/>
  <c r="F441"/>
  <c r="E441"/>
  <c r="E409"/>
  <c r="F409"/>
  <c r="E377"/>
  <c r="F377"/>
  <c r="E345"/>
  <c r="F345"/>
  <c r="E313"/>
  <c r="F313"/>
  <c r="F217"/>
  <c r="E217"/>
  <c r="F248"/>
  <c r="E248"/>
  <c r="E145"/>
  <c r="F145"/>
  <c r="F63"/>
  <c r="E63"/>
  <c r="F14"/>
  <c r="E14"/>
  <c r="F88"/>
  <c r="E88"/>
  <c r="F284"/>
  <c r="E284"/>
  <c r="F97"/>
  <c r="E97"/>
  <c r="F295"/>
  <c r="E295"/>
  <c r="F427"/>
  <c r="E427"/>
  <c r="F227"/>
  <c r="E227"/>
  <c r="F534"/>
  <c r="E534"/>
  <c r="F406"/>
  <c r="E406"/>
  <c r="F218"/>
  <c r="E218"/>
  <c r="F240"/>
  <c r="E240"/>
  <c r="F24"/>
  <c r="E24"/>
  <c r="F287"/>
  <c r="E287"/>
  <c r="E416"/>
  <c r="F416"/>
  <c r="E384"/>
  <c r="F384"/>
  <c r="E352"/>
  <c r="F352"/>
  <c r="E320"/>
  <c r="F320"/>
  <c r="E288"/>
  <c r="F288"/>
  <c r="E243"/>
  <c r="F243"/>
  <c r="F113"/>
  <c r="E113"/>
  <c r="E144"/>
  <c r="F144"/>
  <c r="E165"/>
  <c r="F165"/>
  <c r="E279"/>
  <c r="F279"/>
  <c r="E235"/>
  <c r="F235"/>
  <c r="F173"/>
  <c r="E173"/>
  <c r="F331"/>
  <c r="E331"/>
  <c r="F451"/>
  <c r="E451"/>
  <c r="F225"/>
  <c r="E225"/>
  <c r="F558"/>
  <c r="E558"/>
  <c r="F430"/>
  <c r="E430"/>
  <c r="F302"/>
  <c r="E302"/>
  <c r="F34"/>
  <c r="E34"/>
  <c r="F85"/>
  <c r="E85"/>
  <c r="F81"/>
  <c r="E81"/>
  <c r="F141"/>
  <c r="E141"/>
  <c r="E135"/>
  <c r="F135"/>
  <c r="E180"/>
  <c r="F180"/>
  <c r="E299"/>
  <c r="F299"/>
  <c r="E495"/>
  <c r="F495"/>
  <c r="E431"/>
  <c r="F431"/>
  <c r="E367"/>
  <c r="F367"/>
  <c r="E64"/>
  <c r="F64"/>
  <c r="E602"/>
  <c r="F602"/>
  <c r="E538"/>
  <c r="F538"/>
  <c r="E474"/>
  <c r="F474"/>
  <c r="E410"/>
  <c r="F410"/>
  <c r="E346"/>
  <c r="F346"/>
  <c r="E220"/>
  <c r="F220"/>
  <c r="E68"/>
  <c r="F68"/>
  <c r="F121"/>
  <c r="E121"/>
  <c r="F72"/>
  <c r="E72"/>
  <c r="E134"/>
  <c r="F134"/>
  <c r="F93"/>
  <c r="E93"/>
  <c r="E46"/>
  <c r="F46"/>
  <c r="F48"/>
  <c r="E48"/>
  <c r="E51"/>
  <c r="F51"/>
  <c r="E8"/>
  <c r="F8"/>
  <c r="E335"/>
  <c r="F335"/>
  <c r="E36"/>
  <c r="F36"/>
  <c r="E455"/>
  <c r="F455"/>
  <c r="E391"/>
  <c r="F391"/>
  <c r="E271"/>
  <c r="F271"/>
  <c r="E626"/>
  <c r="F626"/>
  <c r="E562"/>
  <c r="F562"/>
  <c r="E498"/>
  <c r="F498"/>
  <c r="E434"/>
  <c r="F434"/>
  <c r="E370"/>
  <c r="F370"/>
  <c r="E306"/>
  <c r="F306"/>
  <c r="E156"/>
  <c r="F156"/>
  <c r="E118"/>
  <c r="F118"/>
  <c r="F169"/>
  <c r="E169"/>
  <c r="E139"/>
  <c r="F139"/>
  <c r="F236"/>
  <c r="E236"/>
  <c r="E127"/>
  <c r="F127"/>
  <c r="F168"/>
  <c r="E168"/>
  <c r="V10" i="15" l="1"/>
  <c r="U10" s="1"/>
  <c r="T10"/>
  <c r="AB10"/>
  <c r="AO10"/>
  <c r="AG10"/>
  <c r="BB10"/>
  <c r="BY10"/>
  <c r="J10"/>
  <c r="DF10"/>
  <c r="EW10"/>
  <c r="EW8" s="1"/>
  <c r="EW14" s="1"/>
  <c r="DZ10"/>
  <c r="DJ10"/>
  <c r="ES10"/>
  <c r="DY10"/>
  <c r="EU10"/>
  <c r="ET10"/>
  <c r="AA10"/>
  <c r="EV10"/>
  <c r="EV8" s="1"/>
  <c r="EQ10"/>
  <c r="EQ8" s="1"/>
  <c r="EQ14" s="1"/>
  <c r="ER10"/>
  <c r="ER8" s="1"/>
  <c r="ER14" s="1"/>
  <c r="EK8"/>
  <c r="EJ10"/>
  <c r="EJ8" s="1"/>
  <c r="K10"/>
  <c r="EI10"/>
  <c r="DP10"/>
  <c r="ED10"/>
  <c r="CR10"/>
  <c r="CZ10"/>
  <c r="BS10"/>
  <c r="BR10" s="1"/>
  <c r="CM10"/>
  <c r="AQ10"/>
  <c r="BN10"/>
  <c r="AS10"/>
  <c r="BA10"/>
  <c r="BQ10"/>
  <c r="AT10"/>
  <c r="BF10"/>
  <c r="BE10"/>
  <c r="BD10" s="1"/>
  <c r="BU10"/>
  <c r="BT10" s="1"/>
  <c r="BM10"/>
  <c r="CB10"/>
  <c r="CA10"/>
  <c r="CI10"/>
  <c r="CE10"/>
  <c r="CL10"/>
  <c r="CK10"/>
  <c r="CJ10" s="1"/>
  <c r="CY10"/>
  <c r="CQ10"/>
  <c r="DG10"/>
  <c r="DC10"/>
  <c r="DL10"/>
  <c r="DK10"/>
  <c r="DU10"/>
  <c r="DR10"/>
  <c r="S10"/>
  <c r="EE10"/>
  <c r="EE8" s="1"/>
  <c r="AI10"/>
  <c r="AI8" s="1"/>
  <c r="AI14" s="1"/>
  <c r="AL10"/>
  <c r="AL8" s="1"/>
  <c r="AH8"/>
  <c r="AG8" s="1"/>
  <c r="AF8" s="1"/>
  <c r="AE8" s="1"/>
  <c r="AD8" s="1"/>
  <c r="Y10"/>
  <c r="Y8" s="1"/>
  <c r="Y14" s="1"/>
  <c r="AC10"/>
  <c r="AC8" s="1"/>
  <c r="X8"/>
  <c r="Q10"/>
  <c r="Q8" s="1"/>
  <c r="W10"/>
  <c r="W8" s="1"/>
  <c r="P10"/>
  <c r="O10" s="1"/>
  <c r="C20"/>
  <c r="H10"/>
  <c r="H8" s="1"/>
  <c r="C25"/>
  <c r="C27"/>
  <c r="B6" i="25"/>
  <c r="EU8" i="15" l="1"/>
  <c r="ET8" s="1"/>
  <c r="EV14"/>
  <c r="EK14"/>
  <c r="EI8"/>
  <c r="EH8" s="1"/>
  <c r="EG8" s="1"/>
  <c r="EF8" s="1"/>
  <c r="EJ14"/>
  <c r="ED8"/>
  <c r="EC8" s="1"/>
  <c r="EB8" s="1"/>
  <c r="EA8" s="1"/>
  <c r="DZ8" s="1"/>
  <c r="DY8" s="1"/>
  <c r="DX8" s="1"/>
  <c r="DW8" s="1"/>
  <c r="DV8" s="1"/>
  <c r="DU8" s="1"/>
  <c r="DT8" s="1"/>
  <c r="DS8" s="1"/>
  <c r="DR8" s="1"/>
  <c r="DQ8" s="1"/>
  <c r="DP8" s="1"/>
  <c r="DO8" s="1"/>
  <c r="DN8" s="1"/>
  <c r="DM8" s="1"/>
  <c r="DL8" s="1"/>
  <c r="DK8" s="1"/>
  <c r="DJ8" s="1"/>
  <c r="DI8" s="1"/>
  <c r="DH8" s="1"/>
  <c r="DG8" s="1"/>
  <c r="DF8" s="1"/>
  <c r="DE8" s="1"/>
  <c r="DD8" s="1"/>
  <c r="DC8" s="1"/>
  <c r="DB8" s="1"/>
  <c r="DA8" s="1"/>
  <c r="CZ8" s="1"/>
  <c r="CY8" s="1"/>
  <c r="CX8" s="1"/>
  <c r="CW8" s="1"/>
  <c r="CV8" s="1"/>
  <c r="EE14"/>
  <c r="AK8"/>
  <c r="AJ8" s="1"/>
  <c r="AL14"/>
  <c r="AH14"/>
  <c r="AG14" s="1"/>
  <c r="AF14" s="1"/>
  <c r="AE14" s="1"/>
  <c r="AD14" s="1"/>
  <c r="AB8"/>
  <c r="AA8" s="1"/>
  <c r="Z8" s="1"/>
  <c r="AC14"/>
  <c r="X14"/>
  <c r="V8"/>
  <c r="U8" s="1"/>
  <c r="T8" s="1"/>
  <c r="S8" s="1"/>
  <c r="R8" s="1"/>
  <c r="W14"/>
  <c r="P8"/>
  <c r="O8" s="1"/>
  <c r="N8" s="1"/>
  <c r="M8" s="1"/>
  <c r="L8" s="1"/>
  <c r="K8" s="1"/>
  <c r="J8" s="1"/>
  <c r="I8" s="1"/>
  <c r="Q14"/>
  <c r="G8"/>
  <c r="F8" s="1"/>
  <c r="E8" s="1"/>
  <c r="D8" s="1"/>
  <c r="H14"/>
  <c r="B7" i="25"/>
  <c r="B8" s="1"/>
  <c r="ES8" i="15" l="1"/>
  <c r="ET14"/>
  <c r="EU14"/>
  <c r="EI14"/>
  <c r="EH14" s="1"/>
  <c r="EG14" s="1"/>
  <c r="EF14" s="1"/>
  <c r="ED14"/>
  <c r="EC14" s="1"/>
  <c r="EB14" s="1"/>
  <c r="EA14" s="1"/>
  <c r="DZ14" s="1"/>
  <c r="DY14" s="1"/>
  <c r="DX14" s="1"/>
  <c r="DW14" s="1"/>
  <c r="DV14" s="1"/>
  <c r="DU14" s="1"/>
  <c r="DT14" s="1"/>
  <c r="DS14" s="1"/>
  <c r="DR14" s="1"/>
  <c r="DQ14" s="1"/>
  <c r="DP14" s="1"/>
  <c r="DO14" s="1"/>
  <c r="DN14" s="1"/>
  <c r="DM14" s="1"/>
  <c r="DL14" s="1"/>
  <c r="DK14" s="1"/>
  <c r="DJ14" s="1"/>
  <c r="DI14" s="1"/>
  <c r="DH14" s="1"/>
  <c r="DG14" s="1"/>
  <c r="DF14" s="1"/>
  <c r="DE14" s="1"/>
  <c r="DD14" s="1"/>
  <c r="DC14" s="1"/>
  <c r="DB14" s="1"/>
  <c r="DA14" s="1"/>
  <c r="CZ14" s="1"/>
  <c r="CY14" s="1"/>
  <c r="CX14" s="1"/>
  <c r="CW14" s="1"/>
  <c r="CU8"/>
  <c r="CT8" s="1"/>
  <c r="CS8" s="1"/>
  <c r="CR8" s="1"/>
  <c r="CQ8" s="1"/>
  <c r="CP8" s="1"/>
  <c r="CO8" s="1"/>
  <c r="CN8" s="1"/>
  <c r="CM8" s="1"/>
  <c r="CL8" s="1"/>
  <c r="CK8" s="1"/>
  <c r="CJ8" s="1"/>
  <c r="CI8" s="1"/>
  <c r="CH8" s="1"/>
  <c r="CG8" s="1"/>
  <c r="CF8" s="1"/>
  <c r="CE8" s="1"/>
  <c r="CD8" s="1"/>
  <c r="CC8" s="1"/>
  <c r="CB8" s="1"/>
  <c r="CA8" s="1"/>
  <c r="BZ8" s="1"/>
  <c r="BY8" s="1"/>
  <c r="BX8" s="1"/>
  <c r="BW8" s="1"/>
  <c r="BV8" s="1"/>
  <c r="BU8" s="1"/>
  <c r="BT8" s="1"/>
  <c r="BS8" s="1"/>
  <c r="BR8" s="1"/>
  <c r="BQ8" s="1"/>
  <c r="BP8" s="1"/>
  <c r="BO8" s="1"/>
  <c r="BN8" s="1"/>
  <c r="BM8" s="1"/>
  <c r="BL8" s="1"/>
  <c r="BK8" s="1"/>
  <c r="BJ8" s="1"/>
  <c r="BI8" s="1"/>
  <c r="BH8" s="1"/>
  <c r="BG8" s="1"/>
  <c r="BF8" s="1"/>
  <c r="BE8" s="1"/>
  <c r="BD8" s="1"/>
  <c r="BC8" s="1"/>
  <c r="BB8" s="1"/>
  <c r="BA8" s="1"/>
  <c r="AZ8" s="1"/>
  <c r="AY8" s="1"/>
  <c r="AX8" s="1"/>
  <c r="AW8" s="1"/>
  <c r="AV8" s="1"/>
  <c r="AU8" s="1"/>
  <c r="AT8" s="1"/>
  <c r="AS8" s="1"/>
  <c r="AR8" s="1"/>
  <c r="AQ8" s="1"/>
  <c r="AP8" s="1"/>
  <c r="AO8" s="1"/>
  <c r="AN8" s="1"/>
  <c r="AM8" s="1"/>
  <c r="CV14"/>
  <c r="AK14"/>
  <c r="AJ14" s="1"/>
  <c r="AB14"/>
  <c r="AA14" s="1"/>
  <c r="Z14" s="1"/>
  <c r="P14"/>
  <c r="O14" s="1"/>
  <c r="N14" s="1"/>
  <c r="M14" s="1"/>
  <c r="L14" s="1"/>
  <c r="K14" s="1"/>
  <c r="J14" s="1"/>
  <c r="I14" s="1"/>
  <c r="V14"/>
  <c r="U14" s="1"/>
  <c r="T14" s="1"/>
  <c r="S14" s="1"/>
  <c r="R14" s="1"/>
  <c r="G14"/>
  <c r="F14" s="1"/>
  <c r="E14" s="1"/>
  <c r="D14" s="1"/>
  <c r="B9" i="25"/>
  <c r="B10" s="1"/>
  <c r="ES14" i="15" l="1"/>
  <c r="CU14"/>
  <c r="CT14" s="1"/>
  <c r="CS14" s="1"/>
  <c r="CR14" s="1"/>
  <c r="CQ14" s="1"/>
  <c r="CP14" s="1"/>
  <c r="CO14" s="1"/>
  <c r="CN14" s="1"/>
  <c r="CM14" s="1"/>
  <c r="CL14" s="1"/>
  <c r="CK14" s="1"/>
  <c r="CJ14" s="1"/>
  <c r="CI14" s="1"/>
  <c r="CH14" s="1"/>
  <c r="CG14" s="1"/>
  <c r="CF14" s="1"/>
  <c r="CE14" s="1"/>
  <c r="CD14" s="1"/>
  <c r="CC14" s="1"/>
  <c r="CB14" s="1"/>
  <c r="CA14" s="1"/>
  <c r="BZ14" s="1"/>
  <c r="BY14" s="1"/>
  <c r="BX14" s="1"/>
  <c r="BW14" s="1"/>
  <c r="BV14" s="1"/>
  <c r="BU14" s="1"/>
  <c r="BT14" s="1"/>
  <c r="BS14" s="1"/>
  <c r="BR14" s="1"/>
  <c r="BQ14" s="1"/>
  <c r="BP14" s="1"/>
  <c r="BO14" s="1"/>
  <c r="BN14" s="1"/>
  <c r="BM14" s="1"/>
  <c r="BL14" s="1"/>
  <c r="BK14" s="1"/>
  <c r="BJ14" s="1"/>
  <c r="BI14" s="1"/>
  <c r="BH14" s="1"/>
  <c r="BG14" s="1"/>
  <c r="BF14" s="1"/>
  <c r="BE14" s="1"/>
  <c r="BD14" s="1"/>
  <c r="BC14" s="1"/>
  <c r="BB14" s="1"/>
  <c r="BA14" s="1"/>
  <c r="AZ14" s="1"/>
  <c r="AY14" s="1"/>
  <c r="AX14" s="1"/>
  <c r="AW14" s="1"/>
  <c r="AV14" s="1"/>
  <c r="AU14" s="1"/>
  <c r="AT14" s="1"/>
  <c r="AS14" s="1"/>
  <c r="AR14" s="1"/>
  <c r="AQ14" s="1"/>
  <c r="AP14" s="1"/>
  <c r="AO14" s="1"/>
  <c r="AN14" s="1"/>
  <c r="AM14" s="1"/>
  <c r="C14" s="1"/>
  <c r="C21" s="1"/>
  <c r="D97" i="23"/>
  <c r="EY13" i="15"/>
  <c r="EX13" s="1"/>
  <c r="C30" s="1"/>
  <c r="B11" i="25"/>
  <c r="B12" s="1"/>
  <c r="E97" i="23" l="1"/>
  <c r="D137"/>
  <c r="B13" i="25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E139" i="23" l="1"/>
  <c r="E138"/>
</calcChain>
</file>

<file path=xl/comments1.xml><?xml version="1.0" encoding="utf-8"?>
<comments xmlns="http://schemas.openxmlformats.org/spreadsheetml/2006/main">
  <authors>
    <author>naultm</author>
  </authors>
  <commentList>
    <comment ref="A11" authorId="0">
      <text>
        <r>
          <rPr>
            <b/>
            <sz val="8"/>
            <color indexed="81"/>
            <rFont val="Tahoma"/>
            <family val="2"/>
          </rPr>
          <t>naultm:</t>
        </r>
        <r>
          <rPr>
            <sz val="8"/>
            <color indexed="81"/>
            <rFont val="Tahoma"/>
            <family val="2"/>
          </rPr>
          <t xml:space="preserve">
formerly </t>
        </r>
        <r>
          <rPr>
            <i/>
            <sz val="8"/>
            <color indexed="81"/>
            <rFont val="Tahoma"/>
            <family val="2"/>
          </rPr>
          <t>Megalodonta beckii</t>
        </r>
      </text>
    </comment>
  </commentList>
</comments>
</file>

<file path=xl/sharedStrings.xml><?xml version="1.0" encoding="utf-8"?>
<sst xmlns="http://schemas.openxmlformats.org/spreadsheetml/2006/main" count="856" uniqueCount="508">
  <si>
    <t>sampling point</t>
  </si>
  <si>
    <t>Relative Frequency (%)</t>
  </si>
  <si>
    <t>Relative Frequency (squared)</t>
  </si>
  <si>
    <t>Simpson Diversity Index</t>
  </si>
  <si>
    <t>comments</t>
  </si>
  <si>
    <t>sp8</t>
  </si>
  <si>
    <t>sp9</t>
  </si>
  <si>
    <t>Total vegetation</t>
  </si>
  <si>
    <t>Frequency of occurrence within vegetated areas (%)</t>
  </si>
  <si>
    <t>STATS</t>
  </si>
  <si>
    <t>Entry</t>
  </si>
  <si>
    <t>Boat Survey</t>
  </si>
  <si>
    <t>Sampled holding rake pole (P) or rake rope (R)?</t>
  </si>
  <si>
    <t>Depth with some plants (NO ENTRY!)</t>
  </si>
  <si>
    <t>Depths within vegetated range(NO ENTRY!)</t>
  </si>
  <si>
    <t>Frequency of occurrence at sites shallower than maximum depth of plants</t>
  </si>
  <si>
    <t>Total Number Species at Site (NO ENTRY!)</t>
  </si>
  <si>
    <t>Longitude (need electronic copy of site locations)</t>
  </si>
  <si>
    <t>INDIVIDUAL SPECIES STATS:</t>
  </si>
  <si>
    <t>SUMMARY STATS:</t>
  </si>
  <si>
    <t>County</t>
  </si>
  <si>
    <t>WBIC</t>
  </si>
  <si>
    <t>Number of sites sampled using rake on Pole (P)</t>
  </si>
  <si>
    <t>Average number of native species per site (shallower than max depth)</t>
  </si>
  <si>
    <t>Total Number Species at Site (shallower than max depth) (NO ENTRY!) includes exotics</t>
  </si>
  <si>
    <t>Total Number Species - veg sites only (NO ENTRY!)includes exotics</t>
  </si>
  <si>
    <t>Total Number Species - veg sites only (NO ENTRY!) No exotics</t>
  </si>
  <si>
    <t>Average number of all species per site (shallower than max depth)</t>
  </si>
  <si>
    <t>Species Richness (including visuals)</t>
  </si>
  <si>
    <t xml:space="preserve">Species Richness </t>
  </si>
  <si>
    <t>#visual sightings</t>
  </si>
  <si>
    <t>present (visual or collected)</t>
  </si>
  <si>
    <t>Average Rake Fullness</t>
  </si>
  <si>
    <t>Date of Survey</t>
  </si>
  <si>
    <t>Survey Date</t>
  </si>
  <si>
    <r>
      <t>Potamogeton crispus</t>
    </r>
    <r>
      <rPr>
        <sz val="9"/>
        <rFont val="Arial"/>
        <family val="2"/>
      </rPr>
      <t>,Curly-leaf pondweed</t>
    </r>
  </si>
  <si>
    <t>Nearest Point</t>
  </si>
  <si>
    <t xml:space="preserve">Depth (ft) </t>
  </si>
  <si>
    <t>Species seen, habitat information</t>
  </si>
  <si>
    <t>Name</t>
  </si>
  <si>
    <t>Date</t>
  </si>
  <si>
    <t>Field Crew</t>
  </si>
  <si>
    <t>Lake</t>
  </si>
  <si>
    <t xml:space="preserve">WBIC </t>
  </si>
  <si>
    <t>ADDITIONAL COMMENTS</t>
  </si>
  <si>
    <t>Total number of sites with vegetation</t>
  </si>
  <si>
    <t>Total number of sites shallower than maximum depth of plants</t>
  </si>
  <si>
    <t>Number of sites sampled using rake on Rope (R)</t>
  </si>
  <si>
    <t>Average number of all species per site (veg. sites only)</t>
  </si>
  <si>
    <t>Average number of native species per site (veg. sites only)</t>
  </si>
  <si>
    <t>Number of sites where species found</t>
  </si>
  <si>
    <t>Section</t>
  </si>
  <si>
    <t>Species</t>
  </si>
  <si>
    <t>Common Name</t>
  </si>
  <si>
    <t>C</t>
  </si>
  <si>
    <t>species present=1</t>
  </si>
  <si>
    <t>Alisma triviale</t>
  </si>
  <si>
    <t>Bolboschoenus fluviatilis</t>
  </si>
  <si>
    <t>Brasenia schreberi</t>
  </si>
  <si>
    <t>Watershield</t>
  </si>
  <si>
    <t>Calla palustris</t>
  </si>
  <si>
    <t>Callitriche hermaphroditica</t>
  </si>
  <si>
    <t>Callitriche heterophylla</t>
  </si>
  <si>
    <t>Callitriche palustris</t>
  </si>
  <si>
    <t>Carex comosa</t>
  </si>
  <si>
    <t>Bottle brush sedge</t>
  </si>
  <si>
    <t>Catabrosa aquatica</t>
  </si>
  <si>
    <t>Brook grass</t>
  </si>
  <si>
    <t>Ceratophyllum demersum</t>
  </si>
  <si>
    <t>Coontail</t>
  </si>
  <si>
    <t>Ceratophyllum echinatum</t>
  </si>
  <si>
    <t>Muskgrasses</t>
  </si>
  <si>
    <t>Dulichium arundinaceum</t>
  </si>
  <si>
    <t>Three-way sedge</t>
  </si>
  <si>
    <t>Elatine minima</t>
  </si>
  <si>
    <t>Waterwort</t>
  </si>
  <si>
    <t>Elatine triandra</t>
  </si>
  <si>
    <t>Eleocharis acicularis</t>
  </si>
  <si>
    <t>Needle spikerush</t>
  </si>
  <si>
    <t>Eleocharis erythropoda</t>
  </si>
  <si>
    <t>Eleocharis palustris</t>
  </si>
  <si>
    <t>Creeping spikerush</t>
  </si>
  <si>
    <t>Elodea canadensis</t>
  </si>
  <si>
    <t>Common waterweed</t>
  </si>
  <si>
    <t>Elodea nuttallii</t>
  </si>
  <si>
    <t>Slender waterweed</t>
  </si>
  <si>
    <t>Equisetum fluviatile</t>
  </si>
  <si>
    <t>Water horsetail</t>
  </si>
  <si>
    <t>Eriocaulon aquaticum</t>
  </si>
  <si>
    <t>Pipewort</t>
  </si>
  <si>
    <t>Glyceria borealis</t>
  </si>
  <si>
    <t>Northern manna grass</t>
  </si>
  <si>
    <t>Gratiola aurea</t>
  </si>
  <si>
    <t>Heteranthera dubia</t>
  </si>
  <si>
    <t>Water star-grass</t>
  </si>
  <si>
    <t>Isoetes echinospora</t>
  </si>
  <si>
    <t>Spiny-spored quillwort</t>
  </si>
  <si>
    <t>Isoetes lacustris</t>
  </si>
  <si>
    <t>Brown-fruited rush</t>
  </si>
  <si>
    <t>Juncus torreyi</t>
  </si>
  <si>
    <t>Torrey's rush</t>
  </si>
  <si>
    <t>Lemna minor</t>
  </si>
  <si>
    <t>Small duckweed</t>
  </si>
  <si>
    <t>Lemna perpusilla</t>
  </si>
  <si>
    <t>Least duckweed</t>
  </si>
  <si>
    <t>Lemna trisulca</t>
  </si>
  <si>
    <t>Littorella</t>
  </si>
  <si>
    <t>Lobelia dortmanna</t>
  </si>
  <si>
    <t>Water lobelia</t>
  </si>
  <si>
    <t>Ludwigia palustris</t>
  </si>
  <si>
    <t>Water marigold</t>
  </si>
  <si>
    <t>Myriophyllum alterniflorum</t>
  </si>
  <si>
    <t>Alternate-flowered water-milfoil</t>
  </si>
  <si>
    <t>Myriophyllum farwellii</t>
  </si>
  <si>
    <t>Farwell's water-milfoil</t>
  </si>
  <si>
    <t>Myriophyllum heterophyllum</t>
  </si>
  <si>
    <t>Various-leaved water-milfoil</t>
  </si>
  <si>
    <t>Northern water-milfoil</t>
  </si>
  <si>
    <t>Myriophyllum tenellum</t>
  </si>
  <si>
    <t>Dwarf water-milfoil</t>
  </si>
  <si>
    <t>Myriophyllum verticillatum</t>
  </si>
  <si>
    <t>Whorled water-milfoil</t>
  </si>
  <si>
    <t>Najas flexilis</t>
  </si>
  <si>
    <t>Najas gracillima</t>
  </si>
  <si>
    <t>Najas guadalupensis</t>
  </si>
  <si>
    <t>Nelumbo lutea</t>
  </si>
  <si>
    <t xml:space="preserve">Nitella </t>
  </si>
  <si>
    <t>Nitella</t>
  </si>
  <si>
    <t>Nuphar advena</t>
  </si>
  <si>
    <t>Yellow pond lily</t>
  </si>
  <si>
    <t>Nuphar microphylla</t>
  </si>
  <si>
    <t>Small pond lily</t>
  </si>
  <si>
    <t>Intermediate pond lily</t>
  </si>
  <si>
    <t>Nuphar variegata</t>
  </si>
  <si>
    <t>Spatterdock</t>
  </si>
  <si>
    <t>Nymphaea odorata</t>
  </si>
  <si>
    <t>White water lily</t>
  </si>
  <si>
    <t>Phragmites australis</t>
  </si>
  <si>
    <t>Common reed</t>
  </si>
  <si>
    <t>Polygonum amphibium</t>
  </si>
  <si>
    <t>Water smartweed</t>
  </si>
  <si>
    <t>Polygonum punctatum</t>
  </si>
  <si>
    <t>Dotted smartweed</t>
  </si>
  <si>
    <t>Pontederia cordata</t>
  </si>
  <si>
    <t>Pickerelweed</t>
  </si>
  <si>
    <t>Potamogeton alpinus</t>
  </si>
  <si>
    <t>Alpine pondweed</t>
  </si>
  <si>
    <t>Potamogeton amplifolius</t>
  </si>
  <si>
    <t>Large-leaf pondweed</t>
  </si>
  <si>
    <t>Potamogeton confervoides</t>
  </si>
  <si>
    <t>Algal-leaved pondweed</t>
  </si>
  <si>
    <t>Potamogeton diversifolius</t>
  </si>
  <si>
    <t>Potamogeton epihydrus</t>
  </si>
  <si>
    <t>Ribbon-leaf pondweed</t>
  </si>
  <si>
    <t>Potamogeton foliosus</t>
  </si>
  <si>
    <t>Leafy pondweed</t>
  </si>
  <si>
    <t>Potamogeton friesii</t>
  </si>
  <si>
    <t>Potamogeton gramineus</t>
  </si>
  <si>
    <t>Potamogeton hillii</t>
  </si>
  <si>
    <t>Hill's pondweed</t>
  </si>
  <si>
    <t>Potamogeton illinoensis</t>
  </si>
  <si>
    <t>Illinois pondweed</t>
  </si>
  <si>
    <t>Potamogeton natans</t>
  </si>
  <si>
    <t>Potamogeton nodosus</t>
  </si>
  <si>
    <t>Long-leaf pondweed</t>
  </si>
  <si>
    <t>Potamogeton oakesianus</t>
  </si>
  <si>
    <t>Potamogeton obtusifolius</t>
  </si>
  <si>
    <t>Blunt-leaf pondweed</t>
  </si>
  <si>
    <t>White-stem pondweed</t>
  </si>
  <si>
    <t>Potamogeton pulcher</t>
  </si>
  <si>
    <t>Spotted pondweed</t>
  </si>
  <si>
    <t>Potamogeton pusillus</t>
  </si>
  <si>
    <t>Small pondweed</t>
  </si>
  <si>
    <t>Potamogeton richardsonii</t>
  </si>
  <si>
    <t>Clasping-leaf pondweed</t>
  </si>
  <si>
    <t>Potamogeton robbinsii</t>
  </si>
  <si>
    <t>Potamogeton spirillus</t>
  </si>
  <si>
    <t>Spiral-fruited pondweed</t>
  </si>
  <si>
    <t>Potamogeton strictifolius</t>
  </si>
  <si>
    <t>Stiff pondweed</t>
  </si>
  <si>
    <t>Potamogeton vaseyi</t>
  </si>
  <si>
    <t>Vasey's pondweed</t>
  </si>
  <si>
    <t>Potamogeton zosteriformis</t>
  </si>
  <si>
    <t>Flat-stem pondweed</t>
  </si>
  <si>
    <t>Ranunculus aquatilis</t>
  </si>
  <si>
    <t>Ranunculus flabellaris</t>
  </si>
  <si>
    <t>Ranunculus flammula</t>
  </si>
  <si>
    <t>Creeping spearwort</t>
  </si>
  <si>
    <t>Riccia fluitans</t>
  </si>
  <si>
    <t>Slender riccia</t>
  </si>
  <si>
    <t>Ditch grass</t>
  </si>
  <si>
    <t>Arum-leaved arrowhead</t>
  </si>
  <si>
    <t>Sagittaria cuneata</t>
  </si>
  <si>
    <t>Midwestern arrowhead</t>
  </si>
  <si>
    <t>Sagittaria graminea</t>
  </si>
  <si>
    <t>Sagittaria latifolia</t>
  </si>
  <si>
    <t>Common arrowhead</t>
  </si>
  <si>
    <t>Sagittaria rigida</t>
  </si>
  <si>
    <t>Schoenoplectus acutus</t>
  </si>
  <si>
    <t>Hardstem bulrush</t>
  </si>
  <si>
    <t>Schoenoplectus heterochaetus</t>
  </si>
  <si>
    <t>Slender bulrush</t>
  </si>
  <si>
    <t>Schoenoplectus pungens</t>
  </si>
  <si>
    <t>Schoenoplectus subterminalis</t>
  </si>
  <si>
    <t>Water bulrush</t>
  </si>
  <si>
    <t>Schoenoplectus tabernaemontani</t>
  </si>
  <si>
    <t>Softstem bulrush</t>
  </si>
  <si>
    <t>Sparganium americanum</t>
  </si>
  <si>
    <t xml:space="preserve">American bur-reed </t>
  </si>
  <si>
    <t>Sparganium androcladum</t>
  </si>
  <si>
    <t xml:space="preserve">Branched bur-reed </t>
  </si>
  <si>
    <t>Sparganium angustifolium</t>
  </si>
  <si>
    <t xml:space="preserve">Narrow-leaved bur-reed </t>
  </si>
  <si>
    <t>Sparganium emersum</t>
  </si>
  <si>
    <t xml:space="preserve">Short-stemmed bur-reed </t>
  </si>
  <si>
    <t>Sparganium eurycarpum</t>
  </si>
  <si>
    <t>Common bur-reed</t>
  </si>
  <si>
    <t>Sparganium fluctuans</t>
  </si>
  <si>
    <t>Sparganium natans</t>
  </si>
  <si>
    <t>Small bur-reed</t>
  </si>
  <si>
    <t>Spirodela polyrhiza</t>
  </si>
  <si>
    <t>Stuckenia filiformis</t>
  </si>
  <si>
    <t>Stuckenia pectinata</t>
  </si>
  <si>
    <t>Stuckenia vaginata</t>
  </si>
  <si>
    <t>Sheathed pondweed</t>
  </si>
  <si>
    <t>Narrow-leaved cattail</t>
  </si>
  <si>
    <t>Typha latifolia</t>
  </si>
  <si>
    <t>Broad-leaved cattail</t>
  </si>
  <si>
    <t>Utricularia cornuta</t>
  </si>
  <si>
    <t>Horned bladderwort</t>
  </si>
  <si>
    <t>Utricularia geminiscapa</t>
  </si>
  <si>
    <t>Twin-stemmed bladderwort</t>
  </si>
  <si>
    <t>Utricularia gibba</t>
  </si>
  <si>
    <t>Creeping bladderwort</t>
  </si>
  <si>
    <t>Utricularia intermedia</t>
  </si>
  <si>
    <t>Flat-leaf bladderwort</t>
  </si>
  <si>
    <t>Utricularia minor</t>
  </si>
  <si>
    <t>Utricularia purpurea</t>
  </si>
  <si>
    <t>Large purple bladderwort</t>
  </si>
  <si>
    <t>Utricularia resupinata</t>
  </si>
  <si>
    <t>Small purple bladderwort</t>
  </si>
  <si>
    <t>Utricularia vulgaris</t>
  </si>
  <si>
    <t>Common bladderwort</t>
  </si>
  <si>
    <t>Vallisneria americana</t>
  </si>
  <si>
    <t>Wild celery</t>
  </si>
  <si>
    <t>Wolffia columbiana</t>
  </si>
  <si>
    <t>Common watermeal</t>
  </si>
  <si>
    <t>Zannichellia palustris</t>
  </si>
  <si>
    <t>Zizania aquatica</t>
  </si>
  <si>
    <t>Zizania palustris</t>
  </si>
  <si>
    <t>Northern wild rice</t>
  </si>
  <si>
    <t xml:space="preserve">N </t>
  </si>
  <si>
    <t>mean C</t>
  </si>
  <si>
    <t>Ruppia cirrhosa</t>
  </si>
  <si>
    <t>Horned pondweed</t>
  </si>
  <si>
    <t>Sago pondweed</t>
  </si>
  <si>
    <t>Potamogeton praelongus</t>
  </si>
  <si>
    <t>Juncus pelocarpus f. submersus</t>
  </si>
  <si>
    <t>Southern wild rice</t>
  </si>
  <si>
    <t>DEPTH BIN (FT)</t>
  </si>
  <si>
    <t># SITES (NO ENTRY)</t>
  </si>
  <si>
    <t>Myriophyllum sibiricum</t>
  </si>
  <si>
    <r>
      <t xml:space="preserve">CITATION: </t>
    </r>
    <r>
      <rPr>
        <b/>
        <sz val="12"/>
        <color indexed="8"/>
        <rFont val="Arial"/>
        <family val="2"/>
      </rPr>
      <t xml:space="preserve">Nichols, SA. 1999. Floristic Quality Assessment of Wisconsin Lake Plant Communities with Example Applications. Journal of Lake and Reservoir Management, 15(2):133-141. </t>
    </r>
  </si>
  <si>
    <t>FQI</t>
  </si>
  <si>
    <t>Northern watermeal</t>
  </si>
  <si>
    <t>Spiny hornwort</t>
  </si>
  <si>
    <t>Chara</t>
  </si>
  <si>
    <t>Northern water-plantain</t>
  </si>
  <si>
    <t>River bulrush</t>
  </si>
  <si>
    <t>Wild calla</t>
  </si>
  <si>
    <t>Greater waterwort</t>
  </si>
  <si>
    <t>Bald spikerush</t>
  </si>
  <si>
    <t>Variable pondweed</t>
  </si>
  <si>
    <t>Small bladderwort</t>
  </si>
  <si>
    <t>Forked duckweed</t>
  </si>
  <si>
    <t>Marsh purslane</t>
  </si>
  <si>
    <t>American lotus</t>
  </si>
  <si>
    <r>
      <t xml:space="preserve">Nuphar </t>
    </r>
    <r>
      <rPr>
        <sz val="11"/>
        <color indexed="8"/>
        <rFont val="Arial"/>
        <family val="2"/>
      </rPr>
      <t xml:space="preserve">X </t>
    </r>
    <r>
      <rPr>
        <i/>
        <sz val="11"/>
        <color indexed="8"/>
        <rFont val="Arial"/>
        <family val="2"/>
      </rPr>
      <t>rubrodisca</t>
    </r>
  </si>
  <si>
    <t>Potamogeton bicupulatus</t>
  </si>
  <si>
    <t>Water-thread pondweed</t>
  </si>
  <si>
    <t>Floating-leaf pondweed</t>
  </si>
  <si>
    <t>Fine-leaved pondweed</t>
  </si>
  <si>
    <t>Large duckweed</t>
  </si>
  <si>
    <t>Grass-leaved arrowhead</t>
  </si>
  <si>
    <t>Sessile-fruited arrowhead</t>
  </si>
  <si>
    <t>Sweet-flag</t>
  </si>
  <si>
    <t>Acorus americanus</t>
  </si>
  <si>
    <t>Autumnal water-starwort</t>
  </si>
  <si>
    <t>Large water-starwort</t>
  </si>
  <si>
    <t>Common water-starwort</t>
  </si>
  <si>
    <t>Golden hedge-hyssop</t>
  </si>
  <si>
    <t>Lake quillwort</t>
  </si>
  <si>
    <t>Littorella uniflora</t>
  </si>
  <si>
    <t>Southern naiad</t>
  </si>
  <si>
    <t>Northern naiad</t>
  </si>
  <si>
    <t>Slender naiad</t>
  </si>
  <si>
    <t>Fries' pondweed</t>
  </si>
  <si>
    <t>Oakes' pondweed</t>
  </si>
  <si>
    <t>Fern pondweed</t>
  </si>
  <si>
    <t>White water crowfoot</t>
  </si>
  <si>
    <t>Yellow water crowfoot</t>
  </si>
  <si>
    <t>Sagittaria brevirostra</t>
  </si>
  <si>
    <r>
      <t xml:space="preserve">CITATION: </t>
    </r>
    <r>
      <rPr>
        <b/>
        <sz val="12"/>
        <color indexed="8"/>
        <rFont val="Arial"/>
        <family val="2"/>
      </rPr>
      <t>University of Wisconsin-Madison, 2001. Wisconsin Floristic Quality Assessment (WFQA). Retrived October 27, 2009 from: http://www.botany.wisc.edu/WFQA.asp</t>
    </r>
  </si>
  <si>
    <t>Floating-leaf bur-reed</t>
  </si>
  <si>
    <t>Three-square bulrush</t>
  </si>
  <si>
    <r>
      <t xml:space="preserve">Zizania </t>
    </r>
    <r>
      <rPr>
        <sz val="11"/>
        <color indexed="8"/>
        <rFont val="Arial"/>
        <family val="2"/>
      </rPr>
      <t>sp.</t>
    </r>
  </si>
  <si>
    <t>Wild rice</t>
  </si>
  <si>
    <r>
      <t xml:space="preserve">Typha </t>
    </r>
    <r>
      <rPr>
        <sz val="11"/>
        <color indexed="8"/>
        <rFont val="Arial"/>
        <family val="2"/>
      </rPr>
      <t>sp.</t>
    </r>
  </si>
  <si>
    <t>Cattail</t>
  </si>
  <si>
    <r>
      <t xml:space="preserve">Isoetes </t>
    </r>
    <r>
      <rPr>
        <sz val="11"/>
        <color indexed="8"/>
        <rFont val="Arial"/>
        <family val="2"/>
      </rPr>
      <t>sp.</t>
    </r>
  </si>
  <si>
    <t>Quillwort</t>
  </si>
  <si>
    <t>Wolffia borealis</t>
  </si>
  <si>
    <t>Bidens beckii</t>
  </si>
  <si>
    <t>Click on the outermost portion of the graph, and adjust the selection box in Column A.</t>
  </si>
  <si>
    <r>
      <t>Note:</t>
    </r>
    <r>
      <rPr>
        <sz val="11"/>
        <rFont val="Arial"/>
        <family val="2"/>
      </rPr>
      <t xml:space="preserve"> The X-axis (Depth Bin) can be scaled to better fit the plant distribution data.</t>
    </r>
  </si>
  <si>
    <t>Total number of sites visited</t>
  </si>
  <si>
    <t>Township</t>
  </si>
  <si>
    <t>Range</t>
  </si>
  <si>
    <t>Matthew S. Berg</t>
  </si>
  <si>
    <t>Alisma triviale,Northern water-plantain</t>
  </si>
  <si>
    <t>Bolboschoenus fluviatilis,River bulrush</t>
  </si>
  <si>
    <t>Total Number Species at Site (shallower than max depth) (NO ENTRY!),no exotics</t>
  </si>
  <si>
    <t>Dominant sediment type (M=muck,S=Sand,R=Rock)</t>
  </si>
  <si>
    <t>Myriophyllum spicatum,Eurasian water-milfoil or Hybrid water-milfoil</t>
  </si>
  <si>
    <t>Acorus americanus,Sweet-flag</t>
  </si>
  <si>
    <t>Brasenia schreberi,Watershield</t>
  </si>
  <si>
    <t>Calla palustris,Wild calla</t>
  </si>
  <si>
    <t>Callitriche hermaphroditica,Autumnal water-starwort</t>
  </si>
  <si>
    <t>Callitriche heterophylla,Large water-starwort</t>
  </si>
  <si>
    <t>Callitriche palustris,Common water-starwort</t>
  </si>
  <si>
    <t>Carex comosa,Bottle brush sedge</t>
  </si>
  <si>
    <t>Catabrosa aquatica,Brook grass</t>
  </si>
  <si>
    <t>Ceratophyllum demersum,Coontail</t>
  </si>
  <si>
    <t>Ceratophyllum echinatum,Spiny hornwort</t>
  </si>
  <si>
    <t>Comarum palustre,Marsh cinquefoil</t>
  </si>
  <si>
    <t>Decodon verticillatus,Swamp loosestrife</t>
  </si>
  <si>
    <t>Dulichium arundinaceum,Three-way sedge</t>
  </si>
  <si>
    <t>Elatine minima,Waterwort</t>
  </si>
  <si>
    <t>Elatine triandra,Greater waterwort</t>
  </si>
  <si>
    <t>Eleocharis acicularis,Needle spikerush</t>
  </si>
  <si>
    <t>Eleocharis erythropoda,Bald spikerush</t>
  </si>
  <si>
    <t>Eleocharis palustris,Creeping spikerush</t>
  </si>
  <si>
    <t>Eleocharis robbinsii,Robbins' spikerush</t>
  </si>
  <si>
    <t>Elodea canadensis,Common waterweed</t>
  </si>
  <si>
    <t>Elodea nuttallii,Slender waterweed</t>
  </si>
  <si>
    <t>Equisetum fluviatile,Water horsetail</t>
  </si>
  <si>
    <t>Eriocaulon aquaticum,Pipewort</t>
  </si>
  <si>
    <t>Glyceria borealis,Northern manna grass</t>
  </si>
  <si>
    <t>Gratiola aurea,Golden hedge-hyssop</t>
  </si>
  <si>
    <t>Heteranthera dubia,Water star-grass</t>
  </si>
  <si>
    <t>Iris versicolor,Northern blue flag</t>
  </si>
  <si>
    <t>Iris virginica,Southern blue flag</t>
  </si>
  <si>
    <t>Isoetes echinospora,Spiny spored-quillwort</t>
  </si>
  <si>
    <t>Isoetes lacustris,Lake quillwort</t>
  </si>
  <si>
    <t>Isoetes sp.,Quillwort</t>
  </si>
  <si>
    <t>Juncus pelocarpus f. submersus,Brown-fruited rush</t>
  </si>
  <si>
    <t>Juncus torreyi,Torrey's rush</t>
  </si>
  <si>
    <t>Lemna minor,Small duckweed</t>
  </si>
  <si>
    <t>Lemna perpusilla,Least duckweed</t>
  </si>
  <si>
    <t>Lemna trisulca,Forked duckweed</t>
  </si>
  <si>
    <t>Littorella uniflora,Littorella</t>
  </si>
  <si>
    <t>Lobelia dortmanna,Water lobelia</t>
  </si>
  <si>
    <t>Ludwigia palustris,Marsh purslane</t>
  </si>
  <si>
    <t>Lythrum salicaria,Purple loosestrife</t>
  </si>
  <si>
    <t>Myriophyllum alterniflorum,Alternate-flowered water-milfoil</t>
  </si>
  <si>
    <t>Myriophyllum farwellii,Farwell's water-milfoil</t>
  </si>
  <si>
    <t>Myriophyllum heterophyllum,Various-leaved water-milfoil</t>
  </si>
  <si>
    <t>Myriophyllum sibiricum,Northern water-milfoil</t>
  </si>
  <si>
    <t>Myriophyllum tenellum,Dwarf water-milfoil</t>
  </si>
  <si>
    <t>Myriophyllum verticillatum,Whorled water-milfoil</t>
  </si>
  <si>
    <t>Najas flexilis,Slender naiad</t>
  </si>
  <si>
    <t>Najas gracillima,Northern naiad</t>
  </si>
  <si>
    <t>Najas guadalupensis,Southern naiad</t>
  </si>
  <si>
    <t>Najas marina,Spiny naiad</t>
  </si>
  <si>
    <t>Nelumbo lutea,American lotus</t>
  </si>
  <si>
    <t>Nitella sp.,Nitella</t>
  </si>
  <si>
    <t>Nuphar advena,Yellow pond lily</t>
  </si>
  <si>
    <t>Nuphar microphylla,Small pond lily</t>
  </si>
  <si>
    <t>Nuphar X rubrodisca,Intermediate pond lily</t>
  </si>
  <si>
    <t>Nuphar variegata,Spatterdock</t>
  </si>
  <si>
    <t>Nymphaea odorata,White water lily</t>
  </si>
  <si>
    <t>Phalaris arundinacea,Reed canary grass</t>
  </si>
  <si>
    <t>Phragmites australis,Common reed</t>
  </si>
  <si>
    <t>Polygonum amphibium,Water smartweed</t>
  </si>
  <si>
    <t>Polygonum punctatum,Dotted smartweed</t>
  </si>
  <si>
    <t>Pontederia cordata,Pickerelweed</t>
  </si>
  <si>
    <t>Potamogeton alpinus,Alpine pondweed</t>
  </si>
  <si>
    <t>Potamogeton amplifolius,Large-leaf pondweed</t>
  </si>
  <si>
    <t>Potamogeton bicupulatus,Snail-seed pondweed</t>
  </si>
  <si>
    <t>Potamogeton confervoides,Algal-leaved pondweed</t>
  </si>
  <si>
    <t>Potamogeton diversifolius,Water-thread pondweed</t>
  </si>
  <si>
    <t>Potamogeton epihydrus,Ribbon-leaf pondweed</t>
  </si>
  <si>
    <t>Potamogeton foliosus,Leafy pondweed</t>
  </si>
  <si>
    <t>Potamogeton friesii,Fries' pondweed</t>
  </si>
  <si>
    <t>Potamogeton gramineus,Variable pondweed</t>
  </si>
  <si>
    <t>Potamogeton hillii,Hill's pondweed</t>
  </si>
  <si>
    <t>Potamogeton illinoensis,Illinois pondweed</t>
  </si>
  <si>
    <t>Potamogeton natans,Floating-leaf pondweed</t>
  </si>
  <si>
    <t>Potamogeton nodosus,Long-leaf pondweed</t>
  </si>
  <si>
    <t>Potamogeton oakesianus,Oakes' pondweed</t>
  </si>
  <si>
    <t>Potamogeton obtusifolius,Blunt-leaf pondweed</t>
  </si>
  <si>
    <t>Potamogeton praelongus,White-stem pondweed</t>
  </si>
  <si>
    <t>Potamogeton pulcher,Spotted pondweed</t>
  </si>
  <si>
    <t>Potamogeton pusillus,Small pondweed</t>
  </si>
  <si>
    <t>Potamogeton richardsonii,Clasping-leaf pondweed</t>
  </si>
  <si>
    <t>Potamogeton robbinsii,Fern pondweed</t>
  </si>
  <si>
    <t>Potamogeton spirillus,Spiral-fruited pondweed</t>
  </si>
  <si>
    <t>Potamogeton strictifolius,Stiff pondweed</t>
  </si>
  <si>
    <t>Potamogeton vaseyi,Vasey's pondweed</t>
  </si>
  <si>
    <t>Potamogeton zosteriformis,Flat-stem pondweed</t>
  </si>
  <si>
    <t>Ranunculus aquatilis,White water crowfoot</t>
  </si>
  <si>
    <t>Ranunculus flabellaris,Yellow water crowfoot</t>
  </si>
  <si>
    <t>Ranunculus flammula,Creeping spearwort</t>
  </si>
  <si>
    <t>Ruppia cirrhosa,Ditch grass</t>
  </si>
  <si>
    <t>Sagittaria brevirostra,Midwestern arrowhead</t>
  </si>
  <si>
    <t>Sagittaria cristata,Crested arrowhead</t>
  </si>
  <si>
    <t>Sagittaria cuneata,Arum-leaved arrowhead</t>
  </si>
  <si>
    <t>Sagittaria graminea,Grass-leaved arrowhead</t>
  </si>
  <si>
    <t>Sagittaria latifolia,Common arrowhead</t>
  </si>
  <si>
    <t>Sagittaria rigida,Sessile-fruited arrowhead</t>
  </si>
  <si>
    <t>Sagittaria sp.,Arrowhead</t>
  </si>
  <si>
    <t>Schoenoplectus acutus,Hardstem bulrush</t>
  </si>
  <si>
    <t>Schoenoplectus heterochaetus,Slender bulrush</t>
  </si>
  <si>
    <t>Schoenoplectus pungens,Three-square bulrush</t>
  </si>
  <si>
    <t>Schoenoplectus subterminalis,Water bulrush</t>
  </si>
  <si>
    <t>Schoenoplectus tabernaemontani,Softstem bulrush</t>
  </si>
  <si>
    <t>Sparganium americanum,American bur-reed</t>
  </si>
  <si>
    <t>Sparganium androcladum,Branched bur-reed</t>
  </si>
  <si>
    <t>Sparganium angustifolium,Narrow-leaved bur-reed</t>
  </si>
  <si>
    <t>Sparganium emersum,Short-stemmed bur-reed</t>
  </si>
  <si>
    <t>Sparganium eurycarpum,Common bur-reed</t>
  </si>
  <si>
    <t>Sparganium fluctuans,Floating-leaf bur-reed</t>
  </si>
  <si>
    <t>Sparganium natans,Small bur-reed</t>
  </si>
  <si>
    <t>Sparganium sp.,Bur-reed</t>
  </si>
  <si>
    <t>Spirodela polyrhiza,Large duckweed</t>
  </si>
  <si>
    <t>Stuckenia filiformis,Fine-leaved pondweed</t>
  </si>
  <si>
    <t>Stuckenia pectinata,Sago pondweed</t>
  </si>
  <si>
    <t>Stuckenia vaginata,Sheathed pondweed</t>
  </si>
  <si>
    <t>Typha angustifolia,Narrow-leaved cattail</t>
  </si>
  <si>
    <t>Typha latifolia,Broad-leaved cattail</t>
  </si>
  <si>
    <t>Typha sp.,Cattail</t>
  </si>
  <si>
    <t>Utricularia cornuta,Horned pondweed</t>
  </si>
  <si>
    <t>Utricularia geminiscapa,Twin-stemmed bladderwort</t>
  </si>
  <si>
    <t>Utricularia gibba,Creeping bladderwort</t>
  </si>
  <si>
    <t>Utricularia intermedia,Flat-leaf bladderwort</t>
  </si>
  <si>
    <t>Utricularia minor,Small bladderwort</t>
  </si>
  <si>
    <t>Utricularia purpurea,Large purple bladderwort</t>
  </si>
  <si>
    <t>Utricularia resupinata,Small purple bladderwort</t>
  </si>
  <si>
    <t>Utricularia vulgaris,Common bladderwort</t>
  </si>
  <si>
    <t>Vallisneria americana,Wild celery</t>
  </si>
  <si>
    <t>Wolffia borealis,Northern watermeal</t>
  </si>
  <si>
    <t>Wolffia columbiana,Common watermeal</t>
  </si>
  <si>
    <t>Zannichellia palustris,Horned pondweed</t>
  </si>
  <si>
    <t>Zizania aquatica,Southern wild rice</t>
  </si>
  <si>
    <t>Zizania palustris,Northern wild rice</t>
  </si>
  <si>
    <t>Zizania sp.,Wild rice</t>
  </si>
  <si>
    <t>Riccia fluitans,Slender riccia</t>
  </si>
  <si>
    <t xml:space="preserve">Ricciocarpus natans,Purple-fringed riccia </t>
  </si>
  <si>
    <t>Sagittaria cristata</t>
  </si>
  <si>
    <t>Crested arrowhead</t>
  </si>
  <si>
    <t>Mean depth of plants (ft)</t>
  </si>
  <si>
    <t>Median depth of plants (ft)</t>
  </si>
  <si>
    <t>Species Richness (including visuals and boat survey)</t>
  </si>
  <si>
    <t>Bidens beckii,Water marigold</t>
  </si>
  <si>
    <t>Mean rake fullness (veg. sites only)</t>
  </si>
  <si>
    <t>Chara sp.,Muskgrass</t>
  </si>
  <si>
    <t>Total_Rake_Fullness</t>
  </si>
  <si>
    <t>Snail-seed pondweed</t>
  </si>
  <si>
    <t>,Aquatic moss</t>
  </si>
  <si>
    <t>,Freshwater sponge</t>
  </si>
  <si>
    <t>,Filamentous algae</t>
  </si>
  <si>
    <r>
      <t>Myriophyllum spicatum</t>
    </r>
    <r>
      <rPr>
        <sz val="9"/>
        <rFont val="Times New Roman"/>
        <family val="1"/>
      </rPr>
      <t>,Eurasian water milfoil</t>
    </r>
  </si>
  <si>
    <r>
      <t>Potamogeton crispus</t>
    </r>
    <r>
      <rPr>
        <sz val="9"/>
        <rFont val="Times New Roman"/>
        <family val="1"/>
      </rPr>
      <t xml:space="preserve">,Curly-leaf pondweed </t>
    </r>
  </si>
  <si>
    <r>
      <t>Maximum depth of plants (ft)</t>
    </r>
    <r>
      <rPr>
        <b/>
        <sz val="12"/>
        <rFont val="Times New Roman"/>
        <family val="1"/>
      </rPr>
      <t xml:space="preserve">** </t>
    </r>
  </si>
  <si>
    <r>
      <t>**</t>
    </r>
    <r>
      <rPr>
        <b/>
        <sz val="10"/>
        <rFont val="Times New Roman"/>
        <family val="1"/>
      </rPr>
      <t>SEE "MAX DEPTH GRAPH" WORKSHEET TO CONFIRM</t>
    </r>
  </si>
  <si>
    <r>
      <t xml:space="preserve">Chara </t>
    </r>
    <r>
      <rPr>
        <sz val="11"/>
        <color indexed="8"/>
        <rFont val="Times New Roman"/>
        <family val="1"/>
      </rPr>
      <t>sp.</t>
    </r>
  </si>
  <si>
    <t>Latitude (need electronic copy of site locations)</t>
  </si>
  <si>
    <t>Typha angustifolia</t>
  </si>
  <si>
    <t>Washburn</t>
  </si>
  <si>
    <t>Myrica gale,Sweet gale</t>
  </si>
  <si>
    <t/>
  </si>
  <si>
    <t>present</t>
  </si>
  <si>
    <t>Carex lasiocarpa,Narrow-leaved woolly sedge</t>
  </si>
  <si>
    <t>Survey Conducted by:</t>
  </si>
  <si>
    <t>8 3 2011</t>
  </si>
  <si>
    <t>Noah M. Berg</t>
  </si>
  <si>
    <t>Scirpus cyperinus</t>
  </si>
  <si>
    <t>Woolgrass</t>
  </si>
  <si>
    <t>Sand Lake</t>
  </si>
  <si>
    <t>Calamagrostis canadensis,Bluejoint</t>
  </si>
  <si>
    <t>Cladium mariscoides,Smooth sawgrass</t>
  </si>
  <si>
    <t>Juncus brevicaudatus,Narrow-panicle rush</t>
  </si>
  <si>
    <t>Scirpus cyperinus,Woolgrass</t>
  </si>
  <si>
    <t>Spartina pectinata,Prairie cordgrass</t>
  </si>
  <si>
    <t>Sand lake</t>
  </si>
  <si>
    <t>Vis 4 ft</t>
  </si>
  <si>
    <t>Lit zone 7.5</t>
  </si>
  <si>
    <t>Comarum palustre</t>
  </si>
  <si>
    <t>Marsh cinquefoil</t>
  </si>
  <si>
    <t>Cladium mariscoides</t>
  </si>
  <si>
    <t>Smooth sawgrass</t>
  </si>
  <si>
    <t>Iris versicolor</t>
  </si>
  <si>
    <t>Northern blue flag</t>
  </si>
  <si>
    <t xml:space="preserve">Spartina pectinata </t>
  </si>
  <si>
    <t>Prairie chordgrass</t>
  </si>
  <si>
    <t>Five additional species not included in the index.</t>
  </si>
  <si>
    <r>
      <t xml:space="preserve">CITATION: </t>
    </r>
    <r>
      <rPr>
        <b/>
        <sz val="12"/>
        <color indexed="8"/>
        <rFont val="Times New Roman"/>
        <family val="1"/>
      </rPr>
      <t xml:space="preserve">Nichols, SA. 1999. Floristic Quality Assessment of Wisconsin Lake Plant Communities with Example Applications. Journal of Lake and Reservoir Management, 15(2):133-141. </t>
    </r>
  </si>
  <si>
    <r>
      <t xml:space="preserve">CITATION: </t>
    </r>
    <r>
      <rPr>
        <b/>
        <sz val="12"/>
        <color indexed="8"/>
        <rFont val="Times New Roman"/>
        <family val="1"/>
      </rPr>
      <t>University of Wisconsin-Madison, 2001. Wisconsin Floristic Quality Assessment (WFQA). Retrived October 27, 2009 from: http://www.botany.wisc.edu/WFQA.asp</t>
    </r>
  </si>
</sst>
</file>

<file path=xl/styles.xml><?xml version="1.0" encoding="utf-8"?>
<styleSheet xmlns="http://schemas.openxmlformats.org/spreadsheetml/2006/main">
  <numFmts count="2">
    <numFmt numFmtId="164" formatCode="0.0"/>
    <numFmt numFmtId="165" formatCode="mm/dd/yy;@"/>
  </numFmts>
  <fonts count="4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sz val="20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i/>
      <sz val="11"/>
      <color indexed="8"/>
      <name val="Arial"/>
      <family val="2"/>
    </font>
    <font>
      <i/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"/>
      <color indexed="81"/>
      <name val="Tahoma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b/>
      <sz val="20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i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10"/>
      <color rgb="FF000000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b/>
      <sz val="10"/>
      <color indexed="10"/>
      <name val="Times New Roman"/>
      <family val="1"/>
    </font>
    <font>
      <sz val="10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</fills>
  <borders count="4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12" fillId="0" borderId="0"/>
    <xf numFmtId="0" fontId="12" fillId="0" borderId="0"/>
    <xf numFmtId="0" fontId="1" fillId="0" borderId="0"/>
  </cellStyleXfs>
  <cellXfs count="249">
    <xf numFmtId="0" fontId="0" fillId="0" borderId="0" xfId="0"/>
    <xf numFmtId="0" fontId="2" fillId="0" borderId="0" xfId="0" applyFont="1"/>
    <xf numFmtId="0" fontId="6" fillId="0" borderId="0" xfId="0" applyFont="1"/>
    <xf numFmtId="0" fontId="0" fillId="0" borderId="2" xfId="0" applyBorder="1" applyAlignment="1" applyProtection="1">
      <alignment textRotation="45"/>
      <protection locked="0"/>
    </xf>
    <xf numFmtId="0" fontId="0" fillId="0" borderId="0" xfId="0" applyProtection="1">
      <protection locked="0"/>
    </xf>
    <xf numFmtId="0" fontId="7" fillId="0" borderId="2" xfId="0" applyFont="1" applyBorder="1" applyAlignment="1" applyProtection="1">
      <alignment textRotation="45"/>
      <protection locked="0"/>
    </xf>
    <xf numFmtId="0" fontId="0" fillId="0" borderId="4" xfId="0" applyBorder="1" applyAlignment="1" applyProtection="1">
      <alignment textRotation="45"/>
      <protection locked="0"/>
    </xf>
    <xf numFmtId="0" fontId="0" fillId="2" borderId="2" xfId="0" applyFill="1" applyBorder="1" applyProtection="1">
      <protection locked="0"/>
    </xf>
    <xf numFmtId="0" fontId="10" fillId="0" borderId="0" xfId="0" applyFont="1"/>
    <xf numFmtId="0" fontId="8" fillId="2" borderId="2" xfId="0" applyFont="1" applyFill="1" applyBorder="1" applyAlignment="1" applyProtection="1">
      <alignment textRotation="45" wrapText="1"/>
      <protection locked="0"/>
    </xf>
    <xf numFmtId="0" fontId="0" fillId="0" borderId="0" xfId="0" applyFill="1" applyProtection="1">
      <protection locked="0"/>
    </xf>
    <xf numFmtId="0" fontId="0" fillId="0" borderId="5" xfId="0" applyBorder="1" applyAlignment="1" applyProtection="1">
      <alignment textRotation="45"/>
      <protection locked="0"/>
    </xf>
    <xf numFmtId="0" fontId="0" fillId="3" borderId="2" xfId="0" applyFill="1" applyBorder="1" applyProtection="1"/>
    <xf numFmtId="0" fontId="0" fillId="0" borderId="0" xfId="0" applyFill="1" applyBorder="1" applyProtection="1">
      <protection locked="0"/>
    </xf>
    <xf numFmtId="0" fontId="0" fillId="0" borderId="0" xfId="0" applyFill="1" applyBorder="1"/>
    <xf numFmtId="0" fontId="6" fillId="0" borderId="4" xfId="0" applyFont="1" applyBorder="1" applyAlignment="1" applyProtection="1">
      <protection locked="0"/>
    </xf>
    <xf numFmtId="0" fontId="1" fillId="0" borderId="2" xfId="0" applyFont="1" applyFill="1" applyBorder="1" applyAlignment="1" applyProtection="1">
      <alignment textRotation="45"/>
      <protection locked="0"/>
    </xf>
    <xf numFmtId="0" fontId="2" fillId="0" borderId="0" xfId="0" applyFont="1" applyProtection="1">
      <protection locked="0"/>
    </xf>
    <xf numFmtId="0" fontId="2" fillId="0" borderId="0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2" fillId="0" borderId="0" xfId="0" applyNumberFormat="1" applyFont="1" applyFill="1" applyBorder="1" applyAlignment="1" applyProtection="1">
      <alignment horizontal="left"/>
      <protection locked="0"/>
    </xf>
    <xf numFmtId="14" fontId="2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14" fontId="0" fillId="0" borderId="0" xfId="0" applyNumberFormat="1" applyAlignment="1">
      <alignment horizontal="left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4" borderId="2" xfId="0" applyFont="1" applyFill="1" applyBorder="1" applyAlignment="1" applyProtection="1">
      <alignment textRotation="45" wrapText="1"/>
      <protection hidden="1"/>
    </xf>
    <xf numFmtId="0" fontId="4" fillId="4" borderId="2" xfId="0" applyFont="1" applyFill="1" applyBorder="1" applyAlignment="1" applyProtection="1">
      <alignment textRotation="45" wrapText="1"/>
      <protection hidden="1"/>
    </xf>
    <xf numFmtId="0" fontId="0" fillId="4" borderId="2" xfId="0" applyFill="1" applyBorder="1" applyAlignment="1" applyProtection="1">
      <alignment textRotation="45"/>
      <protection hidden="1"/>
    </xf>
    <xf numFmtId="0" fontId="0" fillId="4" borderId="2" xfId="0" applyFill="1" applyBorder="1" applyProtection="1">
      <protection hidden="1"/>
    </xf>
    <xf numFmtId="0" fontId="0" fillId="0" borderId="6" xfId="0" applyBorder="1"/>
    <xf numFmtId="0" fontId="0" fillId="0" borderId="0" xfId="0" applyAlignment="1">
      <alignment horizontal="right"/>
    </xf>
    <xf numFmtId="0" fontId="5" fillId="0" borderId="0" xfId="0" applyFont="1"/>
    <xf numFmtId="0" fontId="12" fillId="0" borderId="0" xfId="3" applyFont="1" applyFill="1" applyBorder="1" applyAlignment="1">
      <alignment horizontal="left" wrapText="1"/>
    </xf>
    <xf numFmtId="0" fontId="15" fillId="0" borderId="0" xfId="0" applyFont="1"/>
    <xf numFmtId="0" fontId="16" fillId="0" borderId="0" xfId="3" applyFont="1" applyFill="1" applyBorder="1" applyAlignment="1">
      <alignment horizontal="center"/>
    </xf>
    <xf numFmtId="0" fontId="16" fillId="0" borderId="0" xfId="2" applyFont="1" applyFill="1" applyBorder="1" applyAlignment="1">
      <alignment horizontal="center"/>
    </xf>
    <xf numFmtId="0" fontId="16" fillId="0" borderId="0" xfId="2" applyFont="1" applyFill="1" applyBorder="1" applyAlignment="1"/>
    <xf numFmtId="0" fontId="16" fillId="0" borderId="2" xfId="2" applyFont="1" applyFill="1" applyBorder="1" applyAlignment="1">
      <alignment horizontal="left" wrapText="1"/>
    </xf>
    <xf numFmtId="0" fontId="16" fillId="0" borderId="0" xfId="3" applyFont="1" applyFill="1" applyBorder="1" applyAlignment="1">
      <alignment horizontal="left" wrapText="1"/>
    </xf>
    <xf numFmtId="1" fontId="16" fillId="0" borderId="0" xfId="3" applyNumberFormat="1" applyFont="1" applyFill="1" applyBorder="1" applyAlignment="1">
      <alignment wrapText="1"/>
    </xf>
    <xf numFmtId="0" fontId="15" fillId="0" borderId="0" xfId="0" applyFont="1" applyBorder="1" applyAlignment="1"/>
    <xf numFmtId="1" fontId="15" fillId="0" borderId="0" xfId="0" applyNumberFormat="1" applyFont="1" applyAlignment="1"/>
    <xf numFmtId="0" fontId="15" fillId="0" borderId="0" xfId="0" applyFont="1" applyAlignment="1"/>
    <xf numFmtId="0" fontId="15" fillId="0" borderId="0" xfId="0" applyFont="1" applyAlignment="1">
      <alignment horizontal="right"/>
    </xf>
    <xf numFmtId="0" fontId="15" fillId="0" borderId="2" xfId="0" applyFont="1" applyBorder="1"/>
    <xf numFmtId="0" fontId="16" fillId="0" borderId="2" xfId="0" applyFont="1" applyBorder="1" applyAlignment="1">
      <alignment horizontal="left" vertical="top" wrapText="1"/>
    </xf>
    <xf numFmtId="0" fontId="16" fillId="0" borderId="2" xfId="3" applyFont="1" applyFill="1" applyBorder="1" applyAlignment="1">
      <alignment horizontal="left" wrapText="1"/>
    </xf>
    <xf numFmtId="0" fontId="16" fillId="0" borderId="2" xfId="0" applyFont="1" applyBorder="1"/>
    <xf numFmtId="0" fontId="15" fillId="0" borderId="2" xfId="0" applyFont="1" applyBorder="1" applyAlignment="1">
      <alignment horizontal="left" wrapText="1"/>
    </xf>
    <xf numFmtId="0" fontId="15" fillId="0" borderId="2" xfId="3" applyFont="1" applyFill="1" applyBorder="1" applyAlignment="1">
      <alignment horizontal="left" wrapText="1"/>
    </xf>
    <xf numFmtId="0" fontId="8" fillId="0" borderId="2" xfId="0" applyFont="1" applyFill="1" applyBorder="1" applyAlignment="1" applyProtection="1">
      <alignment textRotation="45" wrapText="1"/>
      <protection locked="0"/>
    </xf>
    <xf numFmtId="0" fontId="19" fillId="0" borderId="7" xfId="2" applyFont="1" applyFill="1" applyBorder="1" applyAlignment="1">
      <alignment horizontal="left" wrapText="1"/>
    </xf>
    <xf numFmtId="1" fontId="16" fillId="0" borderId="8" xfId="2" applyNumberFormat="1" applyFont="1" applyFill="1" applyBorder="1" applyAlignment="1">
      <alignment wrapText="1"/>
    </xf>
    <xf numFmtId="0" fontId="19" fillId="0" borderId="7" xfId="3" applyFont="1" applyFill="1" applyBorder="1" applyAlignment="1">
      <alignment horizontal="left" wrapText="1"/>
    </xf>
    <xf numFmtId="1" fontId="16" fillId="0" borderId="8" xfId="3" applyNumberFormat="1" applyFont="1" applyFill="1" applyBorder="1" applyAlignment="1">
      <alignment wrapText="1"/>
    </xf>
    <xf numFmtId="0" fontId="20" fillId="0" borderId="7" xfId="3" applyFont="1" applyFill="1" applyBorder="1" applyAlignment="1">
      <alignment horizontal="left" wrapText="1"/>
    </xf>
    <xf numFmtId="1" fontId="15" fillId="0" borderId="8" xfId="3" applyNumberFormat="1" applyFont="1" applyFill="1" applyBorder="1" applyAlignment="1">
      <alignment wrapText="1"/>
    </xf>
    <xf numFmtId="0" fontId="19" fillId="0" borderId="9" xfId="3" applyFont="1" applyFill="1" applyBorder="1" applyAlignment="1">
      <alignment horizontal="left" wrapText="1"/>
    </xf>
    <xf numFmtId="0" fontId="15" fillId="0" borderId="10" xfId="0" applyFont="1" applyBorder="1"/>
    <xf numFmtId="1" fontId="16" fillId="0" borderId="11" xfId="3" applyNumberFormat="1" applyFont="1" applyFill="1" applyBorder="1" applyAlignment="1">
      <alignment wrapText="1"/>
    </xf>
    <xf numFmtId="0" fontId="19" fillId="0" borderId="12" xfId="2" applyFont="1" applyFill="1" applyBorder="1" applyAlignment="1">
      <alignment horizontal="left" wrapText="1"/>
    </xf>
    <xf numFmtId="0" fontId="16" fillId="0" borderId="13" xfId="2" applyFont="1" applyFill="1" applyBorder="1" applyAlignment="1">
      <alignment horizontal="left" wrapText="1"/>
    </xf>
    <xf numFmtId="1" fontId="16" fillId="0" borderId="14" xfId="2" applyNumberFormat="1" applyFont="1" applyFill="1" applyBorder="1" applyAlignment="1">
      <alignment wrapText="1"/>
    </xf>
    <xf numFmtId="0" fontId="17" fillId="0" borderId="15" xfId="3" applyFont="1" applyFill="1" applyBorder="1" applyAlignment="1">
      <alignment horizontal="center"/>
    </xf>
    <xf numFmtId="0" fontId="17" fillId="0" borderId="16" xfId="3" applyFont="1" applyFill="1" applyBorder="1" applyAlignment="1">
      <alignment horizontal="center"/>
    </xf>
    <xf numFmtId="0" fontId="17" fillId="0" borderId="17" xfId="2" applyFont="1" applyFill="1" applyBorder="1" applyAlignment="1">
      <alignment horizontal="center"/>
    </xf>
    <xf numFmtId="0" fontId="15" fillId="0" borderId="18" xfId="0" applyFont="1" applyBorder="1" applyAlignment="1"/>
    <xf numFmtId="1" fontId="16" fillId="0" borderId="19" xfId="2" applyNumberFormat="1" applyFont="1" applyFill="1" applyBorder="1" applyAlignment="1">
      <alignment wrapText="1"/>
    </xf>
    <xf numFmtId="1" fontId="16" fillId="0" borderId="20" xfId="2" applyNumberFormat="1" applyFont="1" applyFill="1" applyBorder="1" applyAlignment="1">
      <alignment wrapText="1"/>
    </xf>
    <xf numFmtId="1" fontId="16" fillId="0" borderId="21" xfId="2" applyNumberFormat="1" applyFont="1" applyFill="1" applyBorder="1" applyAlignment="1">
      <alignment wrapText="1"/>
    </xf>
    <xf numFmtId="1" fontId="16" fillId="0" borderId="22" xfId="2" applyNumberFormat="1" applyFont="1" applyFill="1" applyBorder="1" applyAlignment="1">
      <alignment wrapText="1"/>
    </xf>
    <xf numFmtId="0" fontId="17" fillId="0" borderId="23" xfId="3" applyFont="1" applyFill="1" applyBorder="1" applyAlignment="1">
      <alignment horizontal="center"/>
    </xf>
    <xf numFmtId="0" fontId="16" fillId="5" borderId="24" xfId="3" applyFont="1" applyFill="1" applyBorder="1" applyAlignment="1">
      <alignment horizontal="left" wrapText="1"/>
    </xf>
    <xf numFmtId="0" fontId="15" fillId="6" borderId="24" xfId="0" applyFont="1" applyFill="1" applyBorder="1" applyAlignment="1"/>
    <xf numFmtId="0" fontId="15" fillId="6" borderId="24" xfId="0" applyFont="1" applyFill="1" applyBorder="1"/>
    <xf numFmtId="0" fontId="24" fillId="0" borderId="0" xfId="3" applyFont="1" applyFill="1" applyBorder="1" applyAlignment="1">
      <alignment horizontal="left" wrapText="1"/>
    </xf>
    <xf numFmtId="0" fontId="24" fillId="5" borderId="25" xfId="3" applyFont="1" applyFill="1" applyBorder="1" applyAlignment="1">
      <alignment horizontal="left" wrapText="1"/>
    </xf>
    <xf numFmtId="0" fontId="25" fillId="0" borderId="26" xfId="0" applyFont="1" applyBorder="1"/>
    <xf numFmtId="0" fontId="26" fillId="0" borderId="27" xfId="0" applyFont="1" applyBorder="1"/>
    <xf numFmtId="0" fontId="26" fillId="0" borderId="28" xfId="0" applyFont="1" applyBorder="1"/>
    <xf numFmtId="0" fontId="26" fillId="0" borderId="29" xfId="0" applyFont="1" applyBorder="1"/>
    <xf numFmtId="0" fontId="26" fillId="0" borderId="6" xfId="0" applyFont="1" applyBorder="1"/>
    <xf numFmtId="0" fontId="26" fillId="0" borderId="30" xfId="0" applyFont="1" applyBorder="1"/>
    <xf numFmtId="0" fontId="0" fillId="0" borderId="31" xfId="0" applyBorder="1"/>
    <xf numFmtId="0" fontId="0" fillId="0" borderId="32" xfId="0" applyBorder="1"/>
    <xf numFmtId="0" fontId="18" fillId="0" borderId="0" xfId="0" applyFont="1" applyFill="1" applyBorder="1"/>
    <xf numFmtId="0" fontId="17" fillId="0" borderId="33" xfId="3" applyFont="1" applyFill="1" applyBorder="1" applyAlignment="1">
      <alignment horizontal="center"/>
    </xf>
    <xf numFmtId="0" fontId="17" fillId="0" borderId="34" xfId="3" applyFont="1" applyFill="1" applyBorder="1" applyAlignment="1">
      <alignment horizontal="center"/>
    </xf>
    <xf numFmtId="0" fontId="16" fillId="0" borderId="35" xfId="2" applyFont="1" applyFill="1" applyBorder="1" applyAlignment="1">
      <alignment horizontal="center"/>
    </xf>
    <xf numFmtId="0" fontId="17" fillId="0" borderId="36" xfId="3" applyFont="1" applyFill="1" applyBorder="1" applyAlignment="1">
      <alignment horizontal="center"/>
    </xf>
    <xf numFmtId="0" fontId="16" fillId="0" borderId="37" xfId="2" applyFont="1" applyFill="1" applyBorder="1" applyAlignment="1">
      <alignment horizontal="center"/>
    </xf>
    <xf numFmtId="0" fontId="17" fillId="0" borderId="29" xfId="3" applyFont="1" applyFill="1" applyBorder="1" applyAlignment="1">
      <alignment horizontal="center"/>
    </xf>
    <xf numFmtId="0" fontId="16" fillId="0" borderId="30" xfId="2" applyFont="1" applyFill="1" applyBorder="1" applyAlignment="1">
      <alignment horizontal="center"/>
    </xf>
    <xf numFmtId="0" fontId="9" fillId="6" borderId="5" xfId="0" applyFont="1" applyFill="1" applyBorder="1" applyAlignment="1" applyProtection="1">
      <alignment textRotation="45" wrapText="1"/>
      <protection locked="0"/>
    </xf>
    <xf numFmtId="0" fontId="3" fillId="6" borderId="5" xfId="0" applyFont="1" applyFill="1" applyBorder="1" applyAlignment="1" applyProtection="1">
      <alignment textRotation="45"/>
      <protection locked="0"/>
    </xf>
    <xf numFmtId="0" fontId="7" fillId="6" borderId="5" xfId="0" applyFont="1" applyFill="1" applyBorder="1" applyAlignment="1" applyProtection="1">
      <alignment textRotation="45"/>
      <protection locked="0"/>
    </xf>
    <xf numFmtId="0" fontId="0" fillId="6" borderId="1" xfId="0" applyFill="1" applyBorder="1" applyProtection="1">
      <protection locked="0"/>
    </xf>
    <xf numFmtId="0" fontId="0" fillId="0" borderId="0" xfId="0" applyFill="1" applyBorder="1" applyProtection="1">
      <protection hidden="1"/>
    </xf>
    <xf numFmtId="0" fontId="0" fillId="4" borderId="4" xfId="0" applyFill="1" applyBorder="1" applyAlignment="1" applyProtection="1">
      <alignment textRotation="45"/>
      <protection hidden="1"/>
    </xf>
    <xf numFmtId="0" fontId="0" fillId="4" borderId="4" xfId="0" applyFill="1" applyBorder="1" applyProtection="1">
      <protection hidden="1"/>
    </xf>
    <xf numFmtId="0" fontId="0" fillId="3" borderId="3" xfId="0" applyFill="1" applyBorder="1" applyAlignment="1" applyProtection="1">
      <alignment textRotation="45"/>
      <protection locked="0"/>
    </xf>
    <xf numFmtId="0" fontId="1" fillId="0" borderId="0" xfId="0" applyFont="1" applyFill="1" applyBorder="1" applyProtection="1">
      <protection locked="0"/>
    </xf>
    <xf numFmtId="165" fontId="16" fillId="0" borderId="35" xfId="2" applyNumberFormat="1" applyFont="1" applyFill="1" applyBorder="1" applyAlignment="1">
      <alignment horizontal="center"/>
    </xf>
    <xf numFmtId="0" fontId="15" fillId="0" borderId="38" xfId="0" applyFont="1" applyBorder="1" applyAlignment="1">
      <alignment horizontal="center"/>
    </xf>
    <xf numFmtId="0" fontId="0" fillId="0" borderId="0" xfId="0" applyBorder="1" applyProtection="1">
      <protection locked="0"/>
    </xf>
    <xf numFmtId="164" fontId="15" fillId="0" borderId="0" xfId="0" applyNumberFormat="1" applyFont="1"/>
    <xf numFmtId="164" fontId="15" fillId="6" borderId="17" xfId="0" applyNumberFormat="1" applyFont="1" applyFill="1" applyBorder="1" applyAlignment="1"/>
    <xf numFmtId="0" fontId="27" fillId="0" borderId="4" xfId="0" applyFont="1" applyBorder="1" applyAlignment="1">
      <alignment textRotation="45"/>
    </xf>
    <xf numFmtId="0" fontId="28" fillId="0" borderId="4" xfId="0" applyFont="1" applyBorder="1" applyAlignment="1"/>
    <xf numFmtId="2" fontId="29" fillId="0" borderId="2" xfId="0" applyNumberFormat="1" applyFont="1" applyBorder="1" applyAlignment="1">
      <alignment textRotation="45"/>
    </xf>
    <xf numFmtId="0" fontId="30" fillId="0" borderId="3" xfId="0" applyFont="1" applyFill="1" applyBorder="1" applyAlignment="1" applyProtection="1">
      <alignment textRotation="45"/>
      <protection locked="0"/>
    </xf>
    <xf numFmtId="0" fontId="30" fillId="0" borderId="2" xfId="0" applyFont="1" applyFill="1" applyBorder="1" applyAlignment="1" applyProtection="1">
      <alignment textRotation="45"/>
      <protection locked="0"/>
    </xf>
    <xf numFmtId="0" fontId="29" fillId="0" borderId="2" xfId="0" applyFont="1" applyFill="1" applyBorder="1" applyAlignment="1" applyProtection="1">
      <alignment textRotation="45" wrapText="1"/>
      <protection locked="0"/>
    </xf>
    <xf numFmtId="0" fontId="27" fillId="0" borderId="0" xfId="0" applyFont="1" applyBorder="1" applyAlignment="1">
      <alignment textRotation="45"/>
    </xf>
    <xf numFmtId="0" fontId="31" fillId="0" borderId="0" xfId="0" applyFont="1" applyProtection="1"/>
    <xf numFmtId="0" fontId="27" fillId="0" borderId="0" xfId="0" applyFont="1" applyBorder="1" applyAlignment="1">
      <alignment horizontal="left"/>
    </xf>
    <xf numFmtId="2" fontId="27" fillId="0" borderId="2" xfId="0" applyNumberFormat="1" applyFont="1" applyBorder="1" applyAlignment="1">
      <alignment textRotation="45"/>
    </xf>
    <xf numFmtId="0" fontId="32" fillId="0" borderId="3" xfId="0" applyFont="1" applyFill="1" applyBorder="1" applyAlignment="1" applyProtection="1">
      <alignment textRotation="45"/>
      <protection locked="0"/>
    </xf>
    <xf numFmtId="0" fontId="32" fillId="0" borderId="2" xfId="0" applyFont="1" applyFill="1" applyBorder="1" applyAlignment="1" applyProtection="1">
      <alignment textRotation="45"/>
      <protection locked="0"/>
    </xf>
    <xf numFmtId="0" fontId="29" fillId="0" borderId="3" xfId="0" applyFont="1" applyFill="1" applyBorder="1" applyAlignment="1" applyProtection="1">
      <alignment textRotation="45" wrapText="1"/>
      <protection locked="0"/>
    </xf>
    <xf numFmtId="0" fontId="31" fillId="0" borderId="0" xfId="0" applyFont="1" applyFill="1" applyBorder="1" applyProtection="1"/>
    <xf numFmtId="165" fontId="27" fillId="0" borderId="0" xfId="0" applyNumberFormat="1" applyFont="1" applyBorder="1" applyAlignment="1">
      <alignment horizontal="left"/>
    </xf>
    <xf numFmtId="0" fontId="33" fillId="0" borderId="0" xfId="0" applyFont="1" applyBorder="1" applyAlignment="1"/>
    <xf numFmtId="0" fontId="27" fillId="0" borderId="2" xfId="0" applyFont="1" applyFill="1" applyBorder="1" applyAlignment="1" applyProtection="1">
      <alignment textRotation="45"/>
      <protection locked="0"/>
    </xf>
    <xf numFmtId="0" fontId="27" fillId="0" borderId="2" xfId="0" applyFont="1" applyFill="1" applyBorder="1" applyAlignment="1">
      <alignment textRotation="45"/>
    </xf>
    <xf numFmtId="2" fontId="31" fillId="0" borderId="0" xfId="0" applyNumberFormat="1" applyFont="1"/>
    <xf numFmtId="2" fontId="31" fillId="2" borderId="2" xfId="0" applyNumberFormat="1" applyFont="1" applyFill="1" applyBorder="1" applyAlignment="1"/>
    <xf numFmtId="2" fontId="27" fillId="2" borderId="3" xfId="0" applyNumberFormat="1" applyFont="1" applyFill="1" applyBorder="1"/>
    <xf numFmtId="2" fontId="27" fillId="2" borderId="2" xfId="0" applyNumberFormat="1" applyFont="1" applyFill="1" applyBorder="1"/>
    <xf numFmtId="2" fontId="31" fillId="0" borderId="0" xfId="0" applyNumberFormat="1" applyFont="1" applyBorder="1"/>
    <xf numFmtId="2" fontId="31" fillId="2" borderId="2" xfId="0" applyNumberFormat="1" applyFont="1" applyFill="1" applyBorder="1"/>
    <xf numFmtId="164" fontId="27" fillId="0" borderId="0" xfId="0" applyNumberFormat="1" applyFont="1"/>
    <xf numFmtId="164" fontId="31" fillId="0" borderId="0" xfId="0" applyNumberFormat="1" applyFont="1"/>
    <xf numFmtId="164" fontId="27" fillId="2" borderId="3" xfId="0" applyNumberFormat="1" applyFont="1" applyFill="1" applyBorder="1"/>
    <xf numFmtId="164" fontId="27" fillId="0" borderId="0" xfId="0" applyNumberFormat="1" applyFont="1" applyBorder="1"/>
    <xf numFmtId="2" fontId="27" fillId="0" borderId="0" xfId="0" applyNumberFormat="1" applyFont="1"/>
    <xf numFmtId="2" fontId="27" fillId="2" borderId="2" xfId="0" applyNumberFormat="1" applyFont="1" applyFill="1" applyBorder="1" applyAlignment="1"/>
    <xf numFmtId="2" fontId="27" fillId="0" borderId="0" xfId="0" applyNumberFormat="1" applyFont="1" applyBorder="1"/>
    <xf numFmtId="0" fontId="27" fillId="0" borderId="0" xfId="0" applyFont="1"/>
    <xf numFmtId="0" fontId="31" fillId="0" borderId="0" xfId="0" applyFont="1"/>
    <xf numFmtId="0" fontId="27" fillId="2" borderId="3" xfId="0" applyFont="1" applyFill="1" applyBorder="1"/>
    <xf numFmtId="0" fontId="27" fillId="0" borderId="0" xfId="0" applyFont="1" applyBorder="1"/>
    <xf numFmtId="1" fontId="27" fillId="0" borderId="0" xfId="0" applyNumberFormat="1" applyFont="1"/>
    <xf numFmtId="1" fontId="31" fillId="0" borderId="0" xfId="0" applyNumberFormat="1" applyFont="1"/>
    <xf numFmtId="1" fontId="27" fillId="2" borderId="2" xfId="0" applyNumberFormat="1" applyFont="1" applyFill="1" applyBorder="1" applyAlignment="1"/>
    <xf numFmtId="1" fontId="27" fillId="0" borderId="0" xfId="0" applyNumberFormat="1" applyFont="1" applyBorder="1"/>
    <xf numFmtId="1" fontId="31" fillId="0" borderId="0" xfId="0" applyNumberFormat="1" applyFont="1" applyBorder="1"/>
    <xf numFmtId="1" fontId="27" fillId="2" borderId="3" xfId="0" applyNumberFormat="1" applyFont="1" applyFill="1" applyBorder="1" applyAlignment="1"/>
    <xf numFmtId="1" fontId="27" fillId="0" borderId="0" xfId="0" applyNumberFormat="1" applyFont="1" applyFill="1" applyBorder="1"/>
    <xf numFmtId="1" fontId="31" fillId="0" borderId="0" xfId="0" applyNumberFormat="1" applyFont="1" applyFill="1" applyBorder="1"/>
    <xf numFmtId="1" fontId="27" fillId="0" borderId="0" xfId="0" applyNumberFormat="1" applyFont="1" applyFill="1" applyBorder="1" applyAlignment="1"/>
    <xf numFmtId="2" fontId="27" fillId="0" borderId="0" xfId="0" applyNumberFormat="1" applyFont="1" applyFill="1" applyBorder="1"/>
    <xf numFmtId="0" fontId="33" fillId="0" borderId="0" xfId="0" applyFont="1"/>
    <xf numFmtId="2" fontId="27" fillId="0" borderId="0" xfId="0" applyNumberFormat="1" applyFont="1" applyBorder="1" applyAlignment="1"/>
    <xf numFmtId="164" fontId="27" fillId="0" borderId="0" xfId="0" applyNumberFormat="1" applyFont="1" applyFill="1" applyBorder="1"/>
    <xf numFmtId="0" fontId="31" fillId="0" borderId="0" xfId="0" applyFont="1" applyBorder="1" applyAlignment="1"/>
    <xf numFmtId="1" fontId="31" fillId="2" borderId="2" xfId="0" applyNumberFormat="1" applyFont="1" applyFill="1" applyBorder="1" applyAlignment="1"/>
    <xf numFmtId="0" fontId="27" fillId="0" borderId="0" xfId="0" applyFont="1" applyFill="1" applyBorder="1"/>
    <xf numFmtId="2" fontId="27" fillId="0" borderId="0" xfId="0" applyNumberFormat="1" applyFont="1" applyFill="1" applyBorder="1" applyAlignment="1"/>
    <xf numFmtId="1" fontId="31" fillId="2" borderId="2" xfId="0" applyNumberFormat="1" applyFont="1" applyFill="1" applyBorder="1"/>
    <xf numFmtId="0" fontId="34" fillId="0" borderId="0" xfId="0" applyFont="1" applyFill="1" applyBorder="1"/>
    <xf numFmtId="2" fontId="27" fillId="0" borderId="2" xfId="0" applyNumberFormat="1" applyFont="1" applyBorder="1" applyAlignment="1"/>
    <xf numFmtId="165" fontId="3" fillId="7" borderId="2" xfId="0" applyNumberFormat="1" applyFont="1" applyFill="1" applyBorder="1" applyAlignment="1" applyProtection="1">
      <alignment horizontal="left"/>
      <protection locked="0"/>
    </xf>
    <xf numFmtId="0" fontId="35" fillId="7" borderId="2" xfId="0" applyFont="1" applyFill="1" applyBorder="1" applyAlignment="1" applyProtection="1">
      <alignment horizontal="left"/>
      <protection locked="0"/>
    </xf>
    <xf numFmtId="0" fontId="0" fillId="7" borderId="2" xfId="0" applyFill="1" applyBorder="1" applyProtection="1">
      <protection locked="0"/>
    </xf>
    <xf numFmtId="0" fontId="38" fillId="0" borderId="18" xfId="0" applyFont="1" applyBorder="1" applyAlignment="1"/>
    <xf numFmtId="1" fontId="37" fillId="0" borderId="21" xfId="2" applyNumberFormat="1" applyFont="1" applyFill="1" applyBorder="1" applyAlignment="1">
      <alignment wrapText="1"/>
    </xf>
    <xf numFmtId="1" fontId="37" fillId="0" borderId="22" xfId="2" applyNumberFormat="1" applyFont="1" applyFill="1" applyBorder="1" applyAlignment="1">
      <alignment wrapText="1"/>
    </xf>
    <xf numFmtId="0" fontId="1" fillId="0" borderId="3" xfId="0" applyFont="1" applyBorder="1" applyAlignment="1" applyProtection="1">
      <alignment textRotation="45"/>
      <protection locked="0"/>
    </xf>
    <xf numFmtId="0" fontId="1" fillId="7" borderId="2" xfId="0" applyFont="1" applyFill="1" applyBorder="1" applyProtection="1">
      <protection locked="0"/>
    </xf>
    <xf numFmtId="0" fontId="1" fillId="0" borderId="2" xfId="0" applyFont="1" applyBorder="1" applyAlignment="1" applyProtection="1">
      <alignment textRotation="45"/>
      <protection locked="0"/>
    </xf>
    <xf numFmtId="0" fontId="15" fillId="0" borderId="0" xfId="4" applyFont="1"/>
    <xf numFmtId="0" fontId="18" fillId="0" borderId="0" xfId="4" applyFont="1" applyFill="1" applyBorder="1"/>
    <xf numFmtId="0" fontId="1" fillId="0" borderId="0" xfId="4" applyFill="1" applyBorder="1"/>
    <xf numFmtId="0" fontId="1" fillId="0" borderId="0" xfId="4"/>
    <xf numFmtId="0" fontId="10" fillId="0" borderId="0" xfId="4" applyFont="1"/>
    <xf numFmtId="0" fontId="1" fillId="0" borderId="0" xfId="4" applyFont="1"/>
    <xf numFmtId="0" fontId="15" fillId="0" borderId="2" xfId="4" applyFont="1" applyBorder="1"/>
    <xf numFmtId="0" fontId="15" fillId="0" borderId="18" xfId="4" applyFont="1" applyBorder="1" applyAlignment="1"/>
    <xf numFmtId="0" fontId="15" fillId="0" borderId="0" xfId="4" applyFont="1" applyBorder="1" applyAlignment="1"/>
    <xf numFmtId="0" fontId="17" fillId="0" borderId="0" xfId="3" applyFont="1" applyFill="1" applyBorder="1" applyAlignment="1">
      <alignment horizontal="left" wrapText="1"/>
    </xf>
    <xf numFmtId="1" fontId="15" fillId="0" borderId="0" xfId="4" applyNumberFormat="1" applyFont="1" applyAlignment="1"/>
    <xf numFmtId="0" fontId="15" fillId="0" borderId="0" xfId="4" applyFont="1" applyAlignment="1"/>
    <xf numFmtId="164" fontId="15" fillId="0" borderId="0" xfId="4" applyNumberFormat="1" applyFont="1"/>
    <xf numFmtId="0" fontId="17" fillId="5" borderId="25" xfId="3" applyFont="1" applyFill="1" applyBorder="1" applyAlignment="1">
      <alignment horizontal="left" wrapText="1"/>
    </xf>
    <xf numFmtId="0" fontId="15" fillId="6" borderId="24" xfId="4" applyFont="1" applyFill="1" applyBorder="1"/>
    <xf numFmtId="164" fontId="15" fillId="6" borderId="17" xfId="4" applyNumberFormat="1" applyFont="1" applyFill="1" applyBorder="1" applyAlignment="1"/>
    <xf numFmtId="0" fontId="15" fillId="0" borderId="38" xfId="4" applyFont="1" applyBorder="1" applyAlignment="1">
      <alignment horizontal="center"/>
    </xf>
    <xf numFmtId="0" fontId="15" fillId="0" borderId="0" xfId="4" applyFont="1" applyFill="1"/>
    <xf numFmtId="0" fontId="19" fillId="0" borderId="12" xfId="3" applyFont="1" applyFill="1" applyBorder="1" applyAlignment="1">
      <alignment horizontal="left" wrapText="1"/>
    </xf>
    <xf numFmtId="0" fontId="15" fillId="0" borderId="13" xfId="4" applyFont="1" applyBorder="1"/>
    <xf numFmtId="1" fontId="16" fillId="0" borderId="14" xfId="3" applyNumberFormat="1" applyFont="1" applyFill="1" applyBorder="1" applyAlignment="1">
      <alignment wrapText="1"/>
    </xf>
    <xf numFmtId="0" fontId="16" fillId="0" borderId="2" xfId="4" applyFont="1" applyBorder="1" applyAlignment="1">
      <alignment horizontal="left" vertical="top" wrapText="1"/>
    </xf>
    <xf numFmtId="0" fontId="15" fillId="0" borderId="2" xfId="4" applyFont="1" applyBorder="1" applyAlignment="1">
      <alignment horizontal="left" wrapText="1"/>
    </xf>
    <xf numFmtId="0" fontId="15" fillId="0" borderId="0" xfId="4" applyFont="1" applyFill="1" applyAlignment="1">
      <alignment horizontal="right"/>
    </xf>
    <xf numFmtId="0" fontId="1" fillId="0" borderId="0" xfId="4" applyFill="1" applyAlignment="1">
      <alignment horizontal="right"/>
    </xf>
    <xf numFmtId="0" fontId="1" fillId="0" borderId="0" xfId="4" applyFill="1"/>
    <xf numFmtId="0" fontId="32" fillId="0" borderId="39" xfId="4" applyFont="1" applyBorder="1" applyAlignment="1">
      <alignment wrapText="1"/>
    </xf>
    <xf numFmtId="0" fontId="27" fillId="0" borderId="17" xfId="4" applyFont="1" applyBorder="1"/>
    <xf numFmtId="0" fontId="39" fillId="0" borderId="17" xfId="4" applyFont="1" applyFill="1" applyBorder="1" applyAlignment="1">
      <alignment horizontal="right" wrapText="1"/>
    </xf>
    <xf numFmtId="0" fontId="38" fillId="0" borderId="0" xfId="0" applyFont="1"/>
    <xf numFmtId="0" fontId="37" fillId="0" borderId="0" xfId="3" applyFont="1" applyFill="1" applyBorder="1" applyAlignment="1">
      <alignment horizontal="center"/>
    </xf>
    <xf numFmtId="0" fontId="40" fillId="0" borderId="33" xfId="3" applyFont="1" applyFill="1" applyBorder="1" applyAlignment="1">
      <alignment horizontal="center"/>
    </xf>
    <xf numFmtId="0" fontId="38" fillId="0" borderId="38" xfId="0" applyFont="1" applyBorder="1" applyAlignment="1">
      <alignment horizontal="center"/>
    </xf>
    <xf numFmtId="0" fontId="41" fillId="0" borderId="0" xfId="0" applyFont="1" applyFill="1" applyBorder="1"/>
    <xf numFmtId="0" fontId="40" fillId="0" borderId="34" xfId="3" applyFont="1" applyFill="1" applyBorder="1" applyAlignment="1">
      <alignment horizontal="center"/>
    </xf>
    <xf numFmtId="0" fontId="37" fillId="0" borderId="35" xfId="2" applyFont="1" applyFill="1" applyBorder="1" applyAlignment="1">
      <alignment horizontal="center"/>
    </xf>
    <xf numFmtId="165" fontId="37" fillId="0" borderId="35" xfId="2" applyNumberFormat="1" applyFont="1" applyFill="1" applyBorder="1" applyAlignment="1">
      <alignment horizontal="center"/>
    </xf>
    <xf numFmtId="0" fontId="37" fillId="0" borderId="0" xfId="2" applyFont="1" applyFill="1" applyBorder="1" applyAlignment="1">
      <alignment horizontal="center"/>
    </xf>
    <xf numFmtId="0" fontId="40" fillId="0" borderId="36" xfId="3" applyFont="1" applyFill="1" applyBorder="1" applyAlignment="1">
      <alignment horizontal="center"/>
    </xf>
    <xf numFmtId="0" fontId="37" fillId="0" borderId="37" xfId="2" applyFont="1" applyFill="1" applyBorder="1" applyAlignment="1">
      <alignment horizontal="center"/>
    </xf>
    <xf numFmtId="0" fontId="40" fillId="0" borderId="29" xfId="3" applyFont="1" applyFill="1" applyBorder="1" applyAlignment="1">
      <alignment horizontal="center"/>
    </xf>
    <xf numFmtId="0" fontId="37" fillId="0" borderId="30" xfId="2" applyFont="1" applyFill="1" applyBorder="1" applyAlignment="1">
      <alignment horizontal="center"/>
    </xf>
    <xf numFmtId="0" fontId="40" fillId="0" borderId="15" xfId="3" applyFont="1" applyFill="1" applyBorder="1" applyAlignment="1">
      <alignment horizontal="center"/>
    </xf>
    <xf numFmtId="0" fontId="40" fillId="0" borderId="16" xfId="3" applyFont="1" applyFill="1" applyBorder="1" applyAlignment="1">
      <alignment horizontal="center"/>
    </xf>
    <xf numFmtId="0" fontId="40" fillId="0" borderId="23" xfId="3" applyFont="1" applyFill="1" applyBorder="1" applyAlignment="1">
      <alignment horizontal="center"/>
    </xf>
    <xf numFmtId="0" fontId="40" fillId="0" borderId="17" xfId="2" applyFont="1" applyFill="1" applyBorder="1" applyAlignment="1">
      <alignment horizontal="center"/>
    </xf>
    <xf numFmtId="0" fontId="37" fillId="0" borderId="0" xfId="2" applyFont="1" applyFill="1" applyBorder="1" applyAlignment="1"/>
    <xf numFmtId="0" fontId="36" fillId="0" borderId="7" xfId="3" applyFont="1" applyFill="1" applyBorder="1" applyAlignment="1">
      <alignment horizontal="left" wrapText="1"/>
    </xf>
    <xf numFmtId="0" fontId="38" fillId="0" borderId="2" xfId="0" applyFont="1" applyBorder="1"/>
    <xf numFmtId="1" fontId="37" fillId="0" borderId="8" xfId="3" applyNumberFormat="1" applyFont="1" applyFill="1" applyBorder="1" applyAlignment="1">
      <alignment wrapText="1"/>
    </xf>
    <xf numFmtId="0" fontId="37" fillId="0" borderId="2" xfId="3" applyFont="1" applyFill="1" applyBorder="1" applyAlignment="1">
      <alignment horizontal="left" wrapText="1"/>
    </xf>
    <xf numFmtId="0" fontId="42" fillId="0" borderId="0" xfId="0" applyFont="1"/>
    <xf numFmtId="0" fontId="36" fillId="0" borderId="7" xfId="2" applyFont="1" applyFill="1" applyBorder="1" applyAlignment="1">
      <alignment horizontal="left" wrapText="1"/>
    </xf>
    <xf numFmtId="1" fontId="37" fillId="0" borderId="8" xfId="2" applyNumberFormat="1" applyFont="1" applyFill="1" applyBorder="1" applyAlignment="1">
      <alignment wrapText="1"/>
    </xf>
    <xf numFmtId="0" fontId="38" fillId="0" borderId="2" xfId="0" applyFont="1" applyBorder="1" applyAlignment="1">
      <alignment horizontal="left" wrapText="1"/>
    </xf>
    <xf numFmtId="0" fontId="36" fillId="0" borderId="9" xfId="3" applyFont="1" applyFill="1" applyBorder="1" applyAlignment="1">
      <alignment horizontal="left" wrapText="1"/>
    </xf>
    <xf numFmtId="0" fontId="38" fillId="0" borderId="10" xfId="0" applyFont="1" applyBorder="1"/>
    <xf numFmtId="1" fontId="37" fillId="0" borderId="11" xfId="3" applyNumberFormat="1" applyFont="1" applyFill="1" applyBorder="1" applyAlignment="1">
      <alignment wrapText="1"/>
    </xf>
    <xf numFmtId="0" fontId="37" fillId="0" borderId="0" xfId="3" applyFont="1" applyFill="1" applyBorder="1" applyAlignment="1">
      <alignment horizontal="left" wrapText="1"/>
    </xf>
    <xf numFmtId="1" fontId="37" fillId="0" borderId="0" xfId="3" applyNumberFormat="1" applyFont="1" applyFill="1" applyBorder="1" applyAlignment="1">
      <alignment wrapText="1"/>
    </xf>
    <xf numFmtId="1" fontId="37" fillId="0" borderId="19" xfId="2" applyNumberFormat="1" applyFont="1" applyFill="1" applyBorder="1" applyAlignment="1">
      <alignment wrapText="1"/>
    </xf>
    <xf numFmtId="0" fontId="38" fillId="0" borderId="0" xfId="0" applyFont="1" applyBorder="1" applyAlignment="1"/>
    <xf numFmtId="0" fontId="40" fillId="0" borderId="0" xfId="3" applyFont="1" applyFill="1" applyBorder="1" applyAlignment="1">
      <alignment horizontal="left" wrapText="1"/>
    </xf>
    <xf numFmtId="1" fontId="38" fillId="0" borderId="0" xfId="0" applyNumberFormat="1" applyFont="1" applyAlignment="1"/>
    <xf numFmtId="0" fontId="38" fillId="0" borderId="0" xfId="0" applyFont="1" applyAlignment="1"/>
    <xf numFmtId="0" fontId="38" fillId="0" borderId="0" xfId="0" applyFont="1" applyAlignment="1">
      <alignment horizontal="right"/>
    </xf>
    <xf numFmtId="164" fontId="38" fillId="0" borderId="0" xfId="0" applyNumberFormat="1" applyFont="1"/>
    <xf numFmtId="0" fontId="40" fillId="5" borderId="25" xfId="3" applyFont="1" applyFill="1" applyBorder="1" applyAlignment="1">
      <alignment horizontal="left" wrapText="1"/>
    </xf>
    <xf numFmtId="0" fontId="37" fillId="5" borderId="24" xfId="3" applyFont="1" applyFill="1" applyBorder="1" applyAlignment="1">
      <alignment horizontal="left" wrapText="1"/>
    </xf>
    <xf numFmtId="0" fontId="38" fillId="6" borderId="24" xfId="0" applyFont="1" applyFill="1" applyBorder="1" applyAlignment="1"/>
    <xf numFmtId="0" fontId="38" fillId="6" borderId="24" xfId="0" applyFont="1" applyFill="1" applyBorder="1"/>
    <xf numFmtId="164" fontId="38" fillId="6" borderId="17" xfId="0" applyNumberFormat="1" applyFont="1" applyFill="1" applyBorder="1" applyAlignment="1"/>
    <xf numFmtId="0" fontId="43" fillId="0" borderId="0" xfId="3" applyFont="1" applyFill="1" applyBorder="1" applyAlignment="1">
      <alignment horizontal="left" wrapText="1"/>
    </xf>
    <xf numFmtId="0" fontId="27" fillId="0" borderId="0" xfId="0" applyFont="1" applyAlignment="1">
      <alignment horizontal="right"/>
    </xf>
    <xf numFmtId="0" fontId="13" fillId="0" borderId="0" xfId="3" applyFont="1" applyFill="1" applyBorder="1" applyAlignment="1">
      <alignment horizontal="left" wrapText="1"/>
    </xf>
    <xf numFmtId="0" fontId="44" fillId="0" borderId="0" xfId="3" applyFont="1" applyFill="1" applyBorder="1" applyAlignment="1">
      <alignment horizontal="left" wrapText="1"/>
    </xf>
  </cellXfs>
  <cellStyles count="5">
    <cellStyle name="Normal" xfId="0" builtinId="0"/>
    <cellStyle name="Normal 2" xfId="1"/>
    <cellStyle name="Normal 3" xfId="4"/>
    <cellStyle name="Normal_Sheet1" xfId="2"/>
    <cellStyle name="Normal_Sheet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Maximum Depth of Plant Colonization</a:t>
            </a:r>
          </a:p>
        </c:rich>
      </c:tx>
      <c:layout>
        <c:manualLayout>
          <c:xMode val="edge"/>
          <c:yMode val="edge"/>
          <c:x val="0.26227678571428636"/>
          <c:y val="2.654867256637172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37946428571431"/>
          <c:y val="0.14306805267683684"/>
          <c:w val="0.8805803571428561"/>
          <c:h val="0.72271490527474169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'MAX DEPTH GRAPH'!$A$2:$A$41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'MAX DEPTH GRAPH'!$B$2:$B$41</c:f>
              <c:numCache>
                <c:formatCode>General</c:formatCode>
                <c:ptCount val="4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36-4C15-8A32-390B9EECE0D0}"/>
            </c:ext>
          </c:extLst>
        </c:ser>
        <c:axId val="108706432"/>
        <c:axId val="108839680"/>
      </c:barChart>
      <c:catAx>
        <c:axId val="1087064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Depth Bin (feet)</a:t>
                </a:r>
              </a:p>
            </c:rich>
          </c:tx>
          <c:layout>
            <c:manualLayout>
              <c:xMode val="edge"/>
              <c:yMode val="edge"/>
              <c:x val="0.4609375"/>
              <c:y val="0.9306798597078026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839680"/>
        <c:crosses val="autoZero"/>
        <c:auto val="1"/>
        <c:lblAlgn val="ctr"/>
        <c:lblOffset val="100"/>
        <c:tickLblSkip val="2"/>
        <c:tickMarkSkip val="1"/>
      </c:catAx>
      <c:valAx>
        <c:axId val="1088396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# Sites</a:t>
                </a:r>
              </a:p>
            </c:rich>
          </c:tx>
          <c:layout>
            <c:manualLayout>
              <c:xMode val="edge"/>
              <c:yMode val="edge"/>
              <c:x val="1.7857142857142856E-2"/>
              <c:y val="0.45427790552729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7064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9525</xdr:rowOff>
    </xdr:from>
    <xdr:to>
      <xdr:col>17</xdr:col>
      <xdr:colOff>0</xdr:colOff>
      <xdr:row>40</xdr:row>
      <xdr:rowOff>152400</xdr:rowOff>
    </xdr:to>
    <xdr:graphicFrame macro="">
      <xdr:nvGraphicFramePr>
        <xdr:cNvPr id="1070" name="Chart 1">
          <a:extLst>
            <a:ext uri="{FF2B5EF4-FFF2-40B4-BE49-F238E27FC236}">
              <a16:creationId xmlns="" xmlns:a16="http://schemas.microsoft.com/office/drawing/2014/main" id="{00000000-0008-0000-0600-00002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M1208"/>
  <sheetViews>
    <sheetView workbookViewId="0">
      <pane xSplit="10" ySplit="1" topLeftCell="BY2" activePane="bottomRight" state="frozen"/>
      <selection pane="topRight" activeCell="K1" sqref="K1"/>
      <selection pane="bottomLeft" activeCell="A2" sqref="A2"/>
      <selection pane="bottomRight" activeCell="AU2" sqref="AU2"/>
    </sheetView>
  </sheetViews>
  <sheetFormatPr defaultColWidth="5.7109375" defaultRowHeight="12.75"/>
  <cols>
    <col min="1" max="1" width="11.5703125" style="4" bestFit="1" customWidth="1"/>
    <col min="2" max="2" width="4.42578125" style="99" customWidth="1"/>
    <col min="3" max="4" width="7.85546875" style="99" customWidth="1"/>
    <col min="5" max="6" width="7" style="99" customWidth="1"/>
    <col min="7" max="8" width="4.42578125" style="99" customWidth="1"/>
    <col min="9" max="9" width="15.7109375" style="103" customWidth="1"/>
    <col min="10" max="10" width="5" style="13" bestFit="1" customWidth="1"/>
    <col min="11" max="11" width="11" style="4" customWidth="1"/>
    <col min="12" max="12" width="13.28515625" style="4" customWidth="1"/>
    <col min="13" max="15" width="5.7109375" style="4" customWidth="1"/>
    <col min="16" max="16" width="24.85546875" style="4" bestFit="1" customWidth="1"/>
    <col min="17" max="17" width="5.7109375" style="4" customWidth="1"/>
    <col min="18" max="19" width="6.7109375" style="4" customWidth="1"/>
    <col min="20" max="23" width="5.7109375" style="10" customWidth="1"/>
    <col min="24" max="155" width="5.7109375" style="4" customWidth="1"/>
    <col min="156" max="156" width="5.7109375" style="10" customWidth="1"/>
    <col min="157" max="16384" width="5.7109375" style="4"/>
  </cols>
  <sheetData>
    <row r="1" spans="1:169" s="3" customFormat="1" ht="190.15" customHeight="1">
      <c r="A1" s="15" t="s">
        <v>10</v>
      </c>
      <c r="B1" s="27" t="s">
        <v>16</v>
      </c>
      <c r="C1" s="27" t="s">
        <v>25</v>
      </c>
      <c r="D1" s="27" t="s">
        <v>26</v>
      </c>
      <c r="E1" s="28" t="s">
        <v>24</v>
      </c>
      <c r="F1" s="28" t="s">
        <v>321</v>
      </c>
      <c r="G1" s="29" t="s">
        <v>13</v>
      </c>
      <c r="H1" s="100" t="s">
        <v>14</v>
      </c>
      <c r="I1" s="16"/>
      <c r="J1" s="102" t="s">
        <v>0</v>
      </c>
      <c r="K1" s="170" t="s">
        <v>476</v>
      </c>
      <c r="L1" s="3" t="s">
        <v>17</v>
      </c>
      <c r="M1" s="11" t="s">
        <v>37</v>
      </c>
      <c r="N1" s="3" t="s">
        <v>322</v>
      </c>
      <c r="O1" s="3" t="s">
        <v>12</v>
      </c>
      <c r="P1" s="6" t="s">
        <v>4</v>
      </c>
      <c r="Q1" s="6" t="s">
        <v>466</v>
      </c>
      <c r="R1" s="9" t="s">
        <v>323</v>
      </c>
      <c r="S1" s="9" t="s">
        <v>35</v>
      </c>
      <c r="T1" s="52" t="s">
        <v>324</v>
      </c>
      <c r="U1" s="52" t="s">
        <v>319</v>
      </c>
      <c r="V1" s="52" t="s">
        <v>463</v>
      </c>
      <c r="W1" s="52" t="s">
        <v>320</v>
      </c>
      <c r="X1" s="5" t="s">
        <v>325</v>
      </c>
      <c r="Y1" s="5" t="s">
        <v>326</v>
      </c>
      <c r="Z1" s="5" t="s">
        <v>327</v>
      </c>
      <c r="AA1" s="5" t="s">
        <v>328</v>
      </c>
      <c r="AB1" s="5" t="s">
        <v>329</v>
      </c>
      <c r="AC1" s="5" t="s">
        <v>330</v>
      </c>
      <c r="AD1" s="5" t="s">
        <v>331</v>
      </c>
      <c r="AE1" s="5" t="s">
        <v>332</v>
      </c>
      <c r="AF1" s="5" t="s">
        <v>333</v>
      </c>
      <c r="AG1" s="5" t="s">
        <v>465</v>
      </c>
      <c r="AH1" s="5" t="s">
        <v>334</v>
      </c>
      <c r="AI1" s="5" t="s">
        <v>335</v>
      </c>
      <c r="AJ1" s="5" t="s">
        <v>336</v>
      </c>
      <c r="AK1" s="5" t="s">
        <v>337</v>
      </c>
      <c r="AL1" s="5" t="s">
        <v>338</v>
      </c>
      <c r="AM1" s="5" t="s">
        <v>339</v>
      </c>
      <c r="AN1" s="5" t="s">
        <v>340</v>
      </c>
      <c r="AO1" s="5" t="s">
        <v>341</v>
      </c>
      <c r="AP1" s="5" t="s">
        <v>342</v>
      </c>
      <c r="AQ1" s="5" t="s">
        <v>343</v>
      </c>
      <c r="AR1" s="5" t="s">
        <v>344</v>
      </c>
      <c r="AS1" s="5" t="s">
        <v>345</v>
      </c>
      <c r="AT1" s="5" t="s">
        <v>346</v>
      </c>
      <c r="AU1" s="5" t="s">
        <v>347</v>
      </c>
      <c r="AV1" s="5" t="s">
        <v>348</v>
      </c>
      <c r="AW1" s="5" t="s">
        <v>349</v>
      </c>
      <c r="AX1" s="5" t="s">
        <v>350</v>
      </c>
      <c r="AY1" s="5" t="s">
        <v>351</v>
      </c>
      <c r="AZ1" s="5" t="s">
        <v>352</v>
      </c>
      <c r="BA1" s="5" t="s">
        <v>353</v>
      </c>
      <c r="BB1" s="5" t="s">
        <v>354</v>
      </c>
      <c r="BC1" s="5" t="s">
        <v>355</v>
      </c>
      <c r="BD1" s="5" t="s">
        <v>356</v>
      </c>
      <c r="BE1" s="5" t="s">
        <v>357</v>
      </c>
      <c r="BF1" s="5" t="s">
        <v>358</v>
      </c>
      <c r="BG1" s="5" t="s">
        <v>359</v>
      </c>
      <c r="BH1" s="5" t="s">
        <v>360</v>
      </c>
      <c r="BI1" s="5" t="s">
        <v>361</v>
      </c>
      <c r="BJ1" s="5" t="s">
        <v>362</v>
      </c>
      <c r="BK1" s="5" t="s">
        <v>363</v>
      </c>
      <c r="BL1" s="5" t="s">
        <v>364</v>
      </c>
      <c r="BM1" s="5" t="s">
        <v>365</v>
      </c>
      <c r="BN1" s="5" t="s">
        <v>366</v>
      </c>
      <c r="BO1" s="5" t="s">
        <v>367</v>
      </c>
      <c r="BP1" s="5" t="s">
        <v>368</v>
      </c>
      <c r="BQ1" s="5" t="s">
        <v>369</v>
      </c>
      <c r="BR1" s="5" t="s">
        <v>370</v>
      </c>
      <c r="BS1" s="5" t="s">
        <v>371</v>
      </c>
      <c r="BT1" s="5" t="s">
        <v>372</v>
      </c>
      <c r="BU1" s="5" t="s">
        <v>373</v>
      </c>
      <c r="BV1" s="5" t="s">
        <v>374</v>
      </c>
      <c r="BW1" s="5" t="s">
        <v>375</v>
      </c>
      <c r="BX1" s="5" t="s">
        <v>376</v>
      </c>
      <c r="BY1" s="5" t="s">
        <v>377</v>
      </c>
      <c r="BZ1" s="5" t="s">
        <v>378</v>
      </c>
      <c r="CA1" s="5" t="s">
        <v>379</v>
      </c>
      <c r="CB1" s="5" t="s">
        <v>380</v>
      </c>
      <c r="CC1" s="5" t="s">
        <v>381</v>
      </c>
      <c r="CD1" s="5" t="s">
        <v>382</v>
      </c>
      <c r="CE1" s="5" t="s">
        <v>383</v>
      </c>
      <c r="CF1" s="5" t="s">
        <v>384</v>
      </c>
      <c r="CG1" s="5" t="s">
        <v>385</v>
      </c>
      <c r="CH1" s="5" t="s">
        <v>386</v>
      </c>
      <c r="CI1" s="5" t="s">
        <v>387</v>
      </c>
      <c r="CJ1" s="5" t="s">
        <v>388</v>
      </c>
      <c r="CK1" s="5" t="s">
        <v>389</v>
      </c>
      <c r="CL1" s="5" t="s">
        <v>390</v>
      </c>
      <c r="CM1" s="5" t="s">
        <v>391</v>
      </c>
      <c r="CN1" s="5" t="s">
        <v>392</v>
      </c>
      <c r="CO1" s="5" t="s">
        <v>393</v>
      </c>
      <c r="CP1" s="5" t="s">
        <v>394</v>
      </c>
      <c r="CQ1" s="5" t="s">
        <v>395</v>
      </c>
      <c r="CR1" s="5" t="s">
        <v>396</v>
      </c>
      <c r="CS1" s="5" t="s">
        <v>397</v>
      </c>
      <c r="CT1" s="5" t="s">
        <v>398</v>
      </c>
      <c r="CU1" s="5" t="s">
        <v>399</v>
      </c>
      <c r="CV1" s="5" t="s">
        <v>400</v>
      </c>
      <c r="CW1" s="5" t="s">
        <v>401</v>
      </c>
      <c r="CX1" s="5" t="s">
        <v>402</v>
      </c>
      <c r="CY1" s="5" t="s">
        <v>403</v>
      </c>
      <c r="CZ1" s="5" t="s">
        <v>404</v>
      </c>
      <c r="DA1" s="5" t="s">
        <v>405</v>
      </c>
      <c r="DB1" s="5" t="s">
        <v>406</v>
      </c>
      <c r="DC1" s="5" t="s">
        <v>407</v>
      </c>
      <c r="DD1" s="5" t="s">
        <v>408</v>
      </c>
      <c r="DE1" s="5" t="s">
        <v>409</v>
      </c>
      <c r="DF1" s="5" t="s">
        <v>410</v>
      </c>
      <c r="DG1" s="5" t="s">
        <v>411</v>
      </c>
      <c r="DH1" s="5" t="s">
        <v>412</v>
      </c>
      <c r="DI1" s="5" t="s">
        <v>413</v>
      </c>
      <c r="DJ1" s="5" t="s">
        <v>414</v>
      </c>
      <c r="DK1" s="5" t="s">
        <v>415</v>
      </c>
      <c r="DL1" s="5" t="s">
        <v>416</v>
      </c>
      <c r="DM1" s="5" t="s">
        <v>417</v>
      </c>
      <c r="DN1" s="5" t="s">
        <v>418</v>
      </c>
      <c r="DO1" s="5" t="s">
        <v>419</v>
      </c>
      <c r="DP1" s="5" t="s">
        <v>420</v>
      </c>
      <c r="DQ1" s="5" t="s">
        <v>421</v>
      </c>
      <c r="DR1" s="5" t="s">
        <v>422</v>
      </c>
      <c r="DS1" s="5" t="s">
        <v>423</v>
      </c>
      <c r="DT1" s="5" t="s">
        <v>424</v>
      </c>
      <c r="DU1" s="5" t="s">
        <v>425</v>
      </c>
      <c r="DV1" s="5" t="s">
        <v>426</v>
      </c>
      <c r="DW1" s="5" t="s">
        <v>427</v>
      </c>
      <c r="DX1" s="5" t="s">
        <v>428</v>
      </c>
      <c r="DY1" s="5" t="s">
        <v>429</v>
      </c>
      <c r="DZ1" s="5" t="s">
        <v>430</v>
      </c>
      <c r="EA1" s="5" t="s">
        <v>431</v>
      </c>
      <c r="EB1" s="5" t="s">
        <v>432</v>
      </c>
      <c r="EC1" s="5" t="s">
        <v>433</v>
      </c>
      <c r="ED1" s="5" t="s">
        <v>434</v>
      </c>
      <c r="EE1" s="5" t="s">
        <v>435</v>
      </c>
      <c r="EF1" s="5" t="s">
        <v>436</v>
      </c>
      <c r="EG1" s="5" t="s">
        <v>437</v>
      </c>
      <c r="EH1" s="5" t="s">
        <v>438</v>
      </c>
      <c r="EI1" s="5" t="s">
        <v>439</v>
      </c>
      <c r="EJ1" s="5" t="s">
        <v>440</v>
      </c>
      <c r="EK1" s="5" t="s">
        <v>441</v>
      </c>
      <c r="EL1" s="5" t="s">
        <v>442</v>
      </c>
      <c r="EM1" s="5" t="s">
        <v>443</v>
      </c>
      <c r="EN1" s="5" t="s">
        <v>444</v>
      </c>
      <c r="EO1" s="5" t="s">
        <v>445</v>
      </c>
      <c r="EP1" s="5" t="s">
        <v>446</v>
      </c>
      <c r="EQ1" s="5" t="s">
        <v>447</v>
      </c>
      <c r="ER1" s="5" t="s">
        <v>448</v>
      </c>
      <c r="ES1" s="5" t="s">
        <v>449</v>
      </c>
      <c r="ET1" s="5" t="s">
        <v>450</v>
      </c>
      <c r="EU1" s="5" t="s">
        <v>451</v>
      </c>
      <c r="EV1" s="5" t="s">
        <v>452</v>
      </c>
      <c r="EW1" s="5" t="s">
        <v>453</v>
      </c>
      <c r="EX1" s="5" t="s">
        <v>454</v>
      </c>
      <c r="EY1" s="5" t="s">
        <v>455</v>
      </c>
      <c r="EZ1" s="95" t="s">
        <v>468</v>
      </c>
      <c r="FA1" s="96" t="s">
        <v>469</v>
      </c>
      <c r="FB1" s="96" t="s">
        <v>470</v>
      </c>
      <c r="FC1" s="97" t="s">
        <v>456</v>
      </c>
      <c r="FD1" s="97" t="s">
        <v>457</v>
      </c>
      <c r="FE1" s="172" t="s">
        <v>489</v>
      </c>
      <c r="FF1" s="172" t="s">
        <v>482</v>
      </c>
      <c r="FG1" s="172" t="s">
        <v>490</v>
      </c>
      <c r="FH1" s="172" t="s">
        <v>491</v>
      </c>
      <c r="FI1" s="172" t="s">
        <v>479</v>
      </c>
      <c r="FJ1" s="172" t="s">
        <v>492</v>
      </c>
      <c r="FK1" s="172" t="s">
        <v>493</v>
      </c>
      <c r="FL1" s="3" t="s">
        <v>5</v>
      </c>
      <c r="FM1" s="3" t="s">
        <v>6</v>
      </c>
    </row>
    <row r="2" spans="1:169">
      <c r="A2" s="17" t="s">
        <v>39</v>
      </c>
      <c r="B2" s="30">
        <f t="shared" ref="B2:B65" si="0">COUNT(R2:EY2,FE2:FM2)</f>
        <v>36</v>
      </c>
      <c r="C2" s="30">
        <f t="shared" ref="C2:C65" si="1">IF(COUNT(R2:EY2,FE2:FM2)&gt;0,COUNT(R2:EY2,FE2:FM2),"")</f>
        <v>36</v>
      </c>
      <c r="D2" s="30">
        <f t="shared" ref="D2:D65" si="2">IF(COUNT(T2:BJ2,BL2:BT2,BV2:CB2,CD2:EY2,FE2:FM2)&gt;0,COUNT(T2:BJ2,BL2:BT2,BV2:CB2,CD2:EY2,FE2:FM2),"")</f>
        <v>36</v>
      </c>
      <c r="E2" s="30" t="str">
        <f t="shared" ref="E2:E65" si="3">IF(H2=1,COUNT(R2:EY2,FE2:FM2),"")</f>
        <v/>
      </c>
      <c r="F2" s="30" t="str">
        <f t="shared" ref="F2:F65" si="4">IF(H2=1,COUNT(T2:BJ2,BL2:BT2,BV2:CB2,CD2:EY2,FE2:FM2),"")</f>
        <v/>
      </c>
      <c r="G2" s="30">
        <f t="shared" ref="G2:G65" si="5">IF($B2&gt;=1,$M2,"")</f>
        <v>0</v>
      </c>
      <c r="H2" s="101" t="str">
        <f>IF(AND(M2&gt;0,M2&lt;=STATS!$C$22),1,"")</f>
        <v/>
      </c>
      <c r="I2" s="171" t="s">
        <v>488</v>
      </c>
      <c r="J2" s="12">
        <v>1</v>
      </c>
      <c r="K2"/>
      <c r="L2"/>
      <c r="R2" s="7"/>
      <c r="S2" s="7"/>
      <c r="T2" s="13"/>
      <c r="U2" s="13"/>
      <c r="V2" s="13"/>
      <c r="W2" s="13"/>
      <c r="X2" s="13">
        <v>1</v>
      </c>
      <c r="Y2" s="13"/>
      <c r="Z2" s="13"/>
      <c r="AA2" s="13"/>
      <c r="AB2" s="13"/>
      <c r="AC2" s="13"/>
      <c r="AD2" s="13"/>
      <c r="AE2" s="13"/>
      <c r="AF2" s="13"/>
      <c r="AG2" s="13">
        <v>1</v>
      </c>
      <c r="AH2" s="13">
        <v>1</v>
      </c>
      <c r="AJ2" s="4">
        <v>1</v>
      </c>
      <c r="AM2" s="4">
        <v>1</v>
      </c>
      <c r="AO2" s="4">
        <v>1</v>
      </c>
      <c r="AP2" s="4">
        <v>1</v>
      </c>
      <c r="AT2" s="4">
        <v>1</v>
      </c>
      <c r="AU2" s="4">
        <v>1</v>
      </c>
      <c r="BC2" s="4">
        <v>1</v>
      </c>
      <c r="BP2" s="4">
        <v>1</v>
      </c>
      <c r="CA2" s="4">
        <v>1</v>
      </c>
      <c r="CB2" s="4">
        <v>1</v>
      </c>
      <c r="CE2" s="4">
        <v>1</v>
      </c>
      <c r="CI2" s="4">
        <v>1</v>
      </c>
      <c r="CM2" s="4">
        <v>1</v>
      </c>
      <c r="CP2" s="4">
        <v>1</v>
      </c>
      <c r="CW2" s="4">
        <v>1</v>
      </c>
      <c r="DA2" s="4">
        <v>1</v>
      </c>
      <c r="DQ2" s="4">
        <v>1</v>
      </c>
      <c r="DT2" s="4">
        <v>1</v>
      </c>
      <c r="DU2" s="4">
        <v>1</v>
      </c>
      <c r="DX2" s="4">
        <v>1</v>
      </c>
      <c r="ED2" s="4">
        <v>1</v>
      </c>
      <c r="EI2" s="4">
        <v>1</v>
      </c>
      <c r="EM2" s="4">
        <v>1</v>
      </c>
      <c r="EN2" s="4">
        <v>1</v>
      </c>
      <c r="ER2" s="4">
        <v>1</v>
      </c>
      <c r="ES2" s="4">
        <v>1</v>
      </c>
      <c r="EZ2" s="98"/>
      <c r="FA2" s="98"/>
      <c r="FB2" s="98"/>
      <c r="FC2" s="98"/>
      <c r="FD2" s="98"/>
      <c r="FE2" s="4">
        <v>1</v>
      </c>
      <c r="FF2" s="4">
        <v>1</v>
      </c>
      <c r="FG2" s="4">
        <v>1</v>
      </c>
      <c r="FH2" s="4">
        <v>1</v>
      </c>
      <c r="FI2" s="4">
        <v>1</v>
      </c>
      <c r="FJ2" s="4">
        <v>1</v>
      </c>
      <c r="FK2" s="4">
        <v>1</v>
      </c>
    </row>
    <row r="3" spans="1:169">
      <c r="A3" s="17" t="s">
        <v>20</v>
      </c>
      <c r="B3" s="30">
        <f t="shared" si="0"/>
        <v>0</v>
      </c>
      <c r="C3" s="30" t="str">
        <f t="shared" si="1"/>
        <v/>
      </c>
      <c r="D3" s="30" t="str">
        <f t="shared" si="2"/>
        <v/>
      </c>
      <c r="E3" s="30" t="str">
        <f t="shared" si="3"/>
        <v/>
      </c>
      <c r="F3" s="30" t="str">
        <f t="shared" si="4"/>
        <v/>
      </c>
      <c r="G3" s="30" t="str">
        <f t="shared" si="5"/>
        <v/>
      </c>
      <c r="H3" s="101" t="str">
        <f>IF(AND(M3&gt;0,M3&lt;=STATS!$C$22),1,"")</f>
        <v/>
      </c>
      <c r="I3" s="171" t="s">
        <v>478</v>
      </c>
      <c r="J3" s="12">
        <v>2</v>
      </c>
      <c r="K3"/>
      <c r="L3"/>
      <c r="R3" s="7"/>
      <c r="S3" s="7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EZ3" s="98"/>
      <c r="FA3" s="98"/>
      <c r="FB3" s="98"/>
      <c r="FC3" s="98"/>
      <c r="FD3" s="98"/>
    </row>
    <row r="4" spans="1:169">
      <c r="A4" s="17" t="s">
        <v>21</v>
      </c>
      <c r="B4" s="30">
        <f t="shared" si="0"/>
        <v>0</v>
      </c>
      <c r="C4" s="30" t="str">
        <f t="shared" si="1"/>
        <v/>
      </c>
      <c r="D4" s="30" t="str">
        <f t="shared" si="2"/>
        <v/>
      </c>
      <c r="E4" s="30" t="str">
        <f t="shared" si="3"/>
        <v/>
      </c>
      <c r="F4" s="30" t="str">
        <f t="shared" si="4"/>
        <v/>
      </c>
      <c r="G4" s="30" t="str">
        <f t="shared" si="5"/>
        <v/>
      </c>
      <c r="H4" s="101" t="str">
        <f>IF(AND(M4&gt;0,M4&lt;=STATS!$C$22),1,"")</f>
        <v/>
      </c>
      <c r="I4" s="165">
        <v>2495200</v>
      </c>
      <c r="J4" s="12">
        <v>3</v>
      </c>
      <c r="K4"/>
      <c r="L4"/>
      <c r="R4" s="7"/>
      <c r="S4" s="7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EZ4" s="98"/>
      <c r="FA4" s="98"/>
      <c r="FB4" s="98"/>
      <c r="FC4" s="98"/>
      <c r="FD4" s="98"/>
    </row>
    <row r="5" spans="1:169">
      <c r="A5" s="21" t="s">
        <v>40</v>
      </c>
      <c r="B5" s="30">
        <f t="shared" si="0"/>
        <v>0</v>
      </c>
      <c r="C5" s="30" t="str">
        <f t="shared" si="1"/>
        <v/>
      </c>
      <c r="D5" s="30" t="str">
        <f t="shared" si="2"/>
        <v/>
      </c>
      <c r="E5" s="30" t="str">
        <f t="shared" si="3"/>
        <v/>
      </c>
      <c r="F5" s="30" t="str">
        <f t="shared" si="4"/>
        <v/>
      </c>
      <c r="G5" s="30" t="str">
        <f t="shared" si="5"/>
        <v/>
      </c>
      <c r="H5" s="101" t="str">
        <f>IF(AND(M5&gt;0,M5&lt;=STATS!$C$22),1,"")</f>
        <v/>
      </c>
      <c r="I5" s="164">
        <v>42567</v>
      </c>
      <c r="J5" s="12">
        <v>4</v>
      </c>
      <c r="K5"/>
      <c r="L5"/>
      <c r="R5" s="7"/>
      <c r="S5" s="7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EZ5" s="98"/>
      <c r="FA5" s="98"/>
      <c r="FB5" s="98"/>
      <c r="FC5" s="98"/>
      <c r="FD5" s="98"/>
    </row>
    <row r="6" spans="1:169">
      <c r="A6" s="17" t="s">
        <v>41</v>
      </c>
      <c r="B6" s="30">
        <f t="shared" si="0"/>
        <v>0</v>
      </c>
      <c r="C6" s="30" t="str">
        <f t="shared" si="1"/>
        <v/>
      </c>
      <c r="D6" s="30" t="str">
        <f t="shared" si="2"/>
        <v/>
      </c>
      <c r="E6" s="30" t="str">
        <f t="shared" si="3"/>
        <v/>
      </c>
      <c r="F6" s="30" t="str">
        <f t="shared" si="4"/>
        <v/>
      </c>
      <c r="G6" s="30" t="str">
        <f t="shared" si="5"/>
        <v/>
      </c>
      <c r="H6" s="101" t="str">
        <f>IF(AND(M6&gt;0,M6&lt;=STATS!$C$22),1,"")</f>
        <v/>
      </c>
      <c r="I6" s="166" t="s">
        <v>318</v>
      </c>
      <c r="J6" s="12">
        <v>5</v>
      </c>
      <c r="K6"/>
      <c r="L6"/>
      <c r="R6" s="7"/>
      <c r="S6" s="7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EZ6" s="98"/>
      <c r="FA6" s="98"/>
      <c r="FB6" s="98"/>
      <c r="FC6" s="98"/>
      <c r="FD6" s="98"/>
    </row>
    <row r="7" spans="1:169">
      <c r="A7" s="17"/>
      <c r="B7" s="30">
        <f t="shared" si="0"/>
        <v>0</v>
      </c>
      <c r="C7" s="30" t="str">
        <f t="shared" si="1"/>
        <v/>
      </c>
      <c r="D7" s="30" t="str">
        <f t="shared" si="2"/>
        <v/>
      </c>
      <c r="E7" s="30" t="str">
        <f t="shared" si="3"/>
        <v/>
      </c>
      <c r="F7" s="30" t="str">
        <f t="shared" si="4"/>
        <v/>
      </c>
      <c r="G7" s="30" t="str">
        <f t="shared" si="5"/>
        <v/>
      </c>
      <c r="H7" s="101" t="str">
        <f>IF(AND(M7&gt;0,M7&lt;=STATS!$C$22),1,"")</f>
        <v/>
      </c>
      <c r="I7" s="171" t="s">
        <v>485</v>
      </c>
      <c r="J7" s="12">
        <v>6</v>
      </c>
      <c r="K7"/>
      <c r="L7"/>
      <c r="R7" s="7"/>
      <c r="S7" s="7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EZ7" s="98"/>
      <c r="FA7" s="98"/>
      <c r="FB7" s="98"/>
      <c r="FC7" s="98"/>
      <c r="FD7" s="98"/>
    </row>
    <row r="8" spans="1:169">
      <c r="A8" s="17"/>
      <c r="B8" s="30">
        <f t="shared" si="0"/>
        <v>0</v>
      </c>
      <c r="C8" s="30" t="str">
        <f t="shared" si="1"/>
        <v/>
      </c>
      <c r="D8" s="30" t="str">
        <f t="shared" si="2"/>
        <v/>
      </c>
      <c r="E8" s="30" t="str">
        <f t="shared" si="3"/>
        <v/>
      </c>
      <c r="F8" s="30" t="str">
        <f t="shared" si="4"/>
        <v/>
      </c>
      <c r="G8" s="30" t="str">
        <f t="shared" si="5"/>
        <v/>
      </c>
      <c r="H8" s="101" t="str">
        <f>IF(AND(M8&gt;0,M8&lt;=STATS!$C$22),1,"")</f>
        <v/>
      </c>
      <c r="I8" s="166"/>
      <c r="J8" s="12">
        <v>7</v>
      </c>
      <c r="K8"/>
      <c r="L8"/>
      <c r="R8" s="7"/>
      <c r="S8" s="7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EZ8" s="98"/>
      <c r="FA8" s="98"/>
      <c r="FB8" s="98"/>
      <c r="FC8" s="98"/>
      <c r="FD8" s="98"/>
    </row>
    <row r="9" spans="1:169">
      <c r="A9" s="22"/>
      <c r="B9" s="30">
        <f t="shared" si="0"/>
        <v>0</v>
      </c>
      <c r="C9" s="30" t="str">
        <f t="shared" si="1"/>
        <v/>
      </c>
      <c r="D9" s="30" t="str">
        <f t="shared" si="2"/>
        <v/>
      </c>
      <c r="E9" s="30" t="str">
        <f t="shared" si="3"/>
        <v/>
      </c>
      <c r="F9" s="30" t="str">
        <f t="shared" si="4"/>
        <v/>
      </c>
      <c r="G9" s="30" t="str">
        <f t="shared" si="5"/>
        <v/>
      </c>
      <c r="H9" s="101" t="str">
        <f>IF(AND(M9&gt;0,M9&lt;=STATS!$C$22),1,"")</f>
        <v/>
      </c>
      <c r="J9" s="12">
        <v>8</v>
      </c>
      <c r="K9"/>
      <c r="L9"/>
      <c r="R9" s="7"/>
      <c r="S9" s="7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EZ9" s="98"/>
      <c r="FA9" s="98"/>
      <c r="FB9" s="98"/>
      <c r="FC9" s="98"/>
      <c r="FD9" s="98"/>
    </row>
    <row r="10" spans="1:169">
      <c r="A10" s="17"/>
      <c r="B10" s="30">
        <f t="shared" si="0"/>
        <v>0</v>
      </c>
      <c r="C10" s="30" t="str">
        <f t="shared" si="1"/>
        <v/>
      </c>
      <c r="D10" s="30" t="str">
        <f t="shared" si="2"/>
        <v/>
      </c>
      <c r="E10" s="30" t="str">
        <f t="shared" si="3"/>
        <v/>
      </c>
      <c r="F10" s="30" t="str">
        <f t="shared" si="4"/>
        <v/>
      </c>
      <c r="G10" s="30" t="str">
        <f t="shared" si="5"/>
        <v/>
      </c>
      <c r="H10" s="101" t="str">
        <f>IF(AND(M10&gt;0,M10&lt;=STATS!$C$22),1,"")</f>
        <v/>
      </c>
      <c r="J10" s="12">
        <v>9</v>
      </c>
      <c r="K10"/>
      <c r="L10"/>
      <c r="R10" s="7"/>
      <c r="S10" s="7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EZ10" s="98"/>
      <c r="FA10" s="98"/>
      <c r="FB10" s="98"/>
      <c r="FC10" s="98"/>
      <c r="FD10" s="98"/>
    </row>
    <row r="11" spans="1:169">
      <c r="A11" s="17"/>
      <c r="B11" s="30">
        <f t="shared" si="0"/>
        <v>0</v>
      </c>
      <c r="C11" s="30" t="str">
        <f t="shared" si="1"/>
        <v/>
      </c>
      <c r="D11" s="30" t="str">
        <f t="shared" si="2"/>
        <v/>
      </c>
      <c r="E11" s="30" t="str">
        <f t="shared" si="3"/>
        <v/>
      </c>
      <c r="F11" s="30" t="str">
        <f t="shared" si="4"/>
        <v/>
      </c>
      <c r="G11" s="30" t="str">
        <f t="shared" si="5"/>
        <v/>
      </c>
      <c r="H11" s="101" t="str">
        <f>IF(AND(M11&gt;0,M11&lt;=STATS!$C$22),1,"")</f>
        <v/>
      </c>
      <c r="J11" s="12">
        <v>10</v>
      </c>
      <c r="K11"/>
      <c r="L11"/>
      <c r="R11" s="7"/>
      <c r="S11" s="7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EZ11" s="98"/>
      <c r="FA11" s="98"/>
      <c r="FB11" s="98"/>
      <c r="FC11" s="98"/>
      <c r="FD11" s="98"/>
    </row>
    <row r="12" spans="1:169">
      <c r="A12" s="17"/>
      <c r="B12" s="30">
        <f t="shared" si="0"/>
        <v>0</v>
      </c>
      <c r="C12" s="30" t="str">
        <f t="shared" si="1"/>
        <v/>
      </c>
      <c r="D12" s="30" t="str">
        <f t="shared" si="2"/>
        <v/>
      </c>
      <c r="E12" s="30" t="str">
        <f t="shared" si="3"/>
        <v/>
      </c>
      <c r="F12" s="30" t="str">
        <f t="shared" si="4"/>
        <v/>
      </c>
      <c r="G12" s="30" t="str">
        <f t="shared" si="5"/>
        <v/>
      </c>
      <c r="H12" s="101" t="str">
        <f>IF(AND(M12&gt;0,M12&lt;=STATS!$C$22),1,"")</f>
        <v/>
      </c>
      <c r="J12" s="12">
        <v>11</v>
      </c>
      <c r="K12"/>
      <c r="L12"/>
      <c r="R12" s="7"/>
      <c r="S12" s="7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EZ12" s="98"/>
      <c r="FA12" s="98"/>
      <c r="FB12" s="98"/>
      <c r="FC12" s="98"/>
      <c r="FD12" s="98"/>
    </row>
    <row r="13" spans="1:169">
      <c r="A13" s="22"/>
      <c r="B13" s="30">
        <f t="shared" si="0"/>
        <v>0</v>
      </c>
      <c r="C13" s="30" t="str">
        <f t="shared" si="1"/>
        <v/>
      </c>
      <c r="D13" s="30" t="str">
        <f t="shared" si="2"/>
        <v/>
      </c>
      <c r="E13" s="30" t="str">
        <f t="shared" si="3"/>
        <v/>
      </c>
      <c r="F13" s="30" t="str">
        <f t="shared" si="4"/>
        <v/>
      </c>
      <c r="G13" s="30" t="str">
        <f t="shared" si="5"/>
        <v/>
      </c>
      <c r="H13" s="101" t="str">
        <f>IF(AND(M13&gt;0,M13&lt;=STATS!$C$22),1,"")</f>
        <v/>
      </c>
      <c r="J13" s="12">
        <v>12</v>
      </c>
      <c r="K13"/>
      <c r="L13"/>
      <c r="R13" s="7"/>
      <c r="S13" s="7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EZ13" s="98"/>
      <c r="FA13" s="98"/>
      <c r="FB13" s="98"/>
      <c r="FC13" s="98"/>
      <c r="FD13" s="98"/>
    </row>
    <row r="14" spans="1:169">
      <c r="A14" s="17"/>
      <c r="B14" s="30">
        <f t="shared" si="0"/>
        <v>0</v>
      </c>
      <c r="C14" s="30" t="str">
        <f t="shared" si="1"/>
        <v/>
      </c>
      <c r="D14" s="30" t="str">
        <f t="shared" si="2"/>
        <v/>
      </c>
      <c r="E14" s="30" t="str">
        <f t="shared" si="3"/>
        <v/>
      </c>
      <c r="F14" s="30" t="str">
        <f t="shared" si="4"/>
        <v/>
      </c>
      <c r="G14" s="30" t="str">
        <f t="shared" si="5"/>
        <v/>
      </c>
      <c r="H14" s="101" t="str">
        <f>IF(AND(M14&gt;0,M14&lt;=STATS!$C$22),1,"")</f>
        <v/>
      </c>
      <c r="J14" s="12">
        <v>13</v>
      </c>
      <c r="K14"/>
      <c r="L14"/>
      <c r="R14" s="7"/>
      <c r="S14" s="7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EZ14" s="98"/>
      <c r="FA14" s="98"/>
      <c r="FB14" s="98"/>
      <c r="FC14" s="98"/>
      <c r="FD14" s="98"/>
    </row>
    <row r="15" spans="1:169">
      <c r="A15" s="17"/>
      <c r="B15" s="30">
        <f t="shared" si="0"/>
        <v>0</v>
      </c>
      <c r="C15" s="30" t="str">
        <f t="shared" si="1"/>
        <v/>
      </c>
      <c r="D15" s="30" t="str">
        <f t="shared" si="2"/>
        <v/>
      </c>
      <c r="E15" s="30" t="str">
        <f t="shared" si="3"/>
        <v/>
      </c>
      <c r="F15" s="30" t="str">
        <f t="shared" si="4"/>
        <v/>
      </c>
      <c r="G15" s="30" t="str">
        <f t="shared" si="5"/>
        <v/>
      </c>
      <c r="H15" s="101" t="str">
        <f>IF(AND(M15&gt;0,M15&lt;=STATS!$C$22),1,"")</f>
        <v/>
      </c>
      <c r="J15" s="12">
        <v>14</v>
      </c>
      <c r="K15"/>
      <c r="L15"/>
      <c r="R15" s="7"/>
      <c r="S15" s="7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EZ15" s="98"/>
      <c r="FA15" s="98"/>
      <c r="FB15" s="98"/>
      <c r="FC15" s="98"/>
      <c r="FD15" s="98"/>
    </row>
    <row r="16" spans="1:169">
      <c r="A16" s="17"/>
      <c r="B16" s="30">
        <f t="shared" si="0"/>
        <v>0</v>
      </c>
      <c r="C16" s="30" t="str">
        <f t="shared" si="1"/>
        <v/>
      </c>
      <c r="D16" s="30" t="str">
        <f t="shared" si="2"/>
        <v/>
      </c>
      <c r="E16" s="30" t="str">
        <f t="shared" si="3"/>
        <v/>
      </c>
      <c r="F16" s="30" t="str">
        <f t="shared" si="4"/>
        <v/>
      </c>
      <c r="G16" s="30" t="str">
        <f t="shared" si="5"/>
        <v/>
      </c>
      <c r="H16" s="101" t="str">
        <f>IF(AND(M16&gt;0,M16&lt;=STATS!$C$22),1,"")</f>
        <v/>
      </c>
      <c r="J16" s="12">
        <v>15</v>
      </c>
      <c r="K16"/>
      <c r="L16"/>
      <c r="R16" s="7"/>
      <c r="S16" s="7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EZ16" s="98"/>
      <c r="FA16" s="98"/>
      <c r="FB16" s="98"/>
      <c r="FC16" s="98"/>
      <c r="FD16" s="98"/>
    </row>
    <row r="17" spans="1:160">
      <c r="A17" s="17"/>
      <c r="B17" s="30">
        <f t="shared" si="0"/>
        <v>0</v>
      </c>
      <c r="C17" s="30" t="str">
        <f t="shared" si="1"/>
        <v/>
      </c>
      <c r="D17" s="30" t="str">
        <f t="shared" si="2"/>
        <v/>
      </c>
      <c r="E17" s="30" t="str">
        <f t="shared" si="3"/>
        <v/>
      </c>
      <c r="F17" s="30" t="str">
        <f t="shared" si="4"/>
        <v/>
      </c>
      <c r="G17" s="30" t="str">
        <f t="shared" si="5"/>
        <v/>
      </c>
      <c r="H17" s="101" t="str">
        <f>IF(AND(M17&gt;0,M17&lt;=STATS!$C$22),1,"")</f>
        <v/>
      </c>
      <c r="J17" s="12">
        <v>16</v>
      </c>
      <c r="K17"/>
      <c r="L17"/>
      <c r="R17" s="7"/>
      <c r="S17" s="7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EZ17" s="98"/>
      <c r="FA17" s="98"/>
      <c r="FB17" s="98"/>
      <c r="FC17" s="98"/>
      <c r="FD17" s="98"/>
    </row>
    <row r="18" spans="1:160">
      <c r="A18" s="22"/>
      <c r="B18" s="30">
        <f t="shared" si="0"/>
        <v>0</v>
      </c>
      <c r="C18" s="30" t="str">
        <f t="shared" si="1"/>
        <v/>
      </c>
      <c r="D18" s="30" t="str">
        <f t="shared" si="2"/>
        <v/>
      </c>
      <c r="E18" s="30" t="str">
        <f t="shared" si="3"/>
        <v/>
      </c>
      <c r="F18" s="30" t="str">
        <f t="shared" si="4"/>
        <v/>
      </c>
      <c r="G18" s="30" t="str">
        <f t="shared" si="5"/>
        <v/>
      </c>
      <c r="H18" s="101" t="str">
        <f>IF(AND(M18&gt;0,M18&lt;=STATS!$C$22),1,"")</f>
        <v/>
      </c>
      <c r="J18" s="12">
        <v>17</v>
      </c>
      <c r="K18"/>
      <c r="L18"/>
      <c r="R18" s="7"/>
      <c r="S18" s="7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EZ18" s="98"/>
      <c r="FA18" s="98"/>
      <c r="FB18" s="98"/>
      <c r="FC18" s="98"/>
      <c r="FD18" s="98"/>
    </row>
    <row r="19" spans="1:160">
      <c r="A19" s="17"/>
      <c r="B19" s="30">
        <f t="shared" si="0"/>
        <v>0</v>
      </c>
      <c r="C19" s="30" t="str">
        <f t="shared" si="1"/>
        <v/>
      </c>
      <c r="D19" s="30" t="str">
        <f t="shared" si="2"/>
        <v/>
      </c>
      <c r="E19" s="30" t="str">
        <f t="shared" si="3"/>
        <v/>
      </c>
      <c r="F19" s="30" t="str">
        <f t="shared" si="4"/>
        <v/>
      </c>
      <c r="G19" s="30" t="str">
        <f t="shared" si="5"/>
        <v/>
      </c>
      <c r="H19" s="101" t="str">
        <f>IF(AND(M19&gt;0,M19&lt;=STATS!$C$22),1,"")</f>
        <v/>
      </c>
      <c r="J19" s="12">
        <v>18</v>
      </c>
      <c r="K19"/>
      <c r="L19"/>
      <c r="R19" s="7"/>
      <c r="S19" s="7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EZ19" s="98"/>
      <c r="FA19" s="98"/>
      <c r="FB19" s="98"/>
      <c r="FC19" s="98"/>
      <c r="FD19" s="98"/>
    </row>
    <row r="20" spans="1:160">
      <c r="A20" s="17"/>
      <c r="B20" s="30">
        <f t="shared" si="0"/>
        <v>0</v>
      </c>
      <c r="C20" s="30" t="str">
        <f t="shared" si="1"/>
        <v/>
      </c>
      <c r="D20" s="30" t="str">
        <f t="shared" si="2"/>
        <v/>
      </c>
      <c r="E20" s="30" t="str">
        <f t="shared" si="3"/>
        <v/>
      </c>
      <c r="F20" s="30" t="str">
        <f t="shared" si="4"/>
        <v/>
      </c>
      <c r="G20" s="30" t="str">
        <f t="shared" si="5"/>
        <v/>
      </c>
      <c r="H20" s="101" t="str">
        <f>IF(AND(M20&gt;0,M20&lt;=STATS!$C$22),1,"")</f>
        <v/>
      </c>
      <c r="J20" s="12">
        <v>19</v>
      </c>
      <c r="K20"/>
      <c r="L20"/>
      <c r="R20" s="7"/>
      <c r="S20" s="7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EZ20" s="98"/>
      <c r="FA20" s="98"/>
      <c r="FB20" s="98"/>
      <c r="FC20" s="98"/>
      <c r="FD20" s="98"/>
    </row>
    <row r="21" spans="1:160">
      <c r="A21" s="17"/>
      <c r="B21" s="30">
        <f t="shared" si="0"/>
        <v>0</v>
      </c>
      <c r="C21" s="30" t="str">
        <f t="shared" si="1"/>
        <v/>
      </c>
      <c r="D21" s="30" t="str">
        <f t="shared" si="2"/>
        <v/>
      </c>
      <c r="E21" s="30" t="str">
        <f t="shared" si="3"/>
        <v/>
      </c>
      <c r="F21" s="30" t="str">
        <f t="shared" si="4"/>
        <v/>
      </c>
      <c r="G21" s="30" t="str">
        <f t="shared" si="5"/>
        <v/>
      </c>
      <c r="H21" s="101" t="str">
        <f>IF(AND(M21&gt;0,M21&lt;=STATS!$C$22),1,"")</f>
        <v/>
      </c>
      <c r="J21" s="12">
        <v>20</v>
      </c>
      <c r="K21"/>
      <c r="L21"/>
      <c r="R21" s="7"/>
      <c r="S21" s="7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EZ21" s="98"/>
      <c r="FA21" s="98"/>
      <c r="FB21" s="98"/>
      <c r="FC21" s="98"/>
      <c r="FD21" s="98"/>
    </row>
    <row r="22" spans="1:160">
      <c r="A22" s="17"/>
      <c r="B22" s="30">
        <f t="shared" si="0"/>
        <v>0</v>
      </c>
      <c r="C22" s="30" t="str">
        <f t="shared" si="1"/>
        <v/>
      </c>
      <c r="D22" s="30" t="str">
        <f t="shared" si="2"/>
        <v/>
      </c>
      <c r="E22" s="30" t="str">
        <f t="shared" si="3"/>
        <v/>
      </c>
      <c r="F22" s="30" t="str">
        <f t="shared" si="4"/>
        <v/>
      </c>
      <c r="G22" s="30" t="str">
        <f t="shared" si="5"/>
        <v/>
      </c>
      <c r="H22" s="101" t="str">
        <f>IF(AND(M22&gt;0,M22&lt;=STATS!$C$22),1,"")</f>
        <v/>
      </c>
      <c r="J22" s="12">
        <v>21</v>
      </c>
      <c r="K22"/>
      <c r="L22"/>
      <c r="R22" s="7"/>
      <c r="S22" s="7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EZ22" s="98"/>
      <c r="FA22" s="98"/>
      <c r="FB22" s="98"/>
      <c r="FC22" s="98"/>
      <c r="FD22" s="98"/>
    </row>
    <row r="23" spans="1:160">
      <c r="A23" s="22"/>
      <c r="B23" s="30">
        <f t="shared" si="0"/>
        <v>0</v>
      </c>
      <c r="C23" s="30" t="str">
        <f t="shared" si="1"/>
        <v/>
      </c>
      <c r="D23" s="30" t="str">
        <f t="shared" si="2"/>
        <v/>
      </c>
      <c r="E23" s="30" t="str">
        <f t="shared" si="3"/>
        <v/>
      </c>
      <c r="F23" s="30" t="str">
        <f t="shared" si="4"/>
        <v/>
      </c>
      <c r="G23" s="30" t="str">
        <f t="shared" si="5"/>
        <v/>
      </c>
      <c r="H23" s="101" t="str">
        <f>IF(AND(M23&gt;0,M23&lt;=STATS!$C$22),1,"")</f>
        <v/>
      </c>
      <c r="J23" s="12">
        <v>22</v>
      </c>
      <c r="K23"/>
      <c r="L23"/>
      <c r="R23" s="7"/>
      <c r="S23" s="7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EZ23" s="98"/>
      <c r="FA23" s="98"/>
      <c r="FB23" s="98"/>
      <c r="FC23" s="98"/>
      <c r="FD23" s="98"/>
    </row>
    <row r="24" spans="1:160">
      <c r="A24" s="23"/>
      <c r="B24" s="30">
        <f t="shared" si="0"/>
        <v>0</v>
      </c>
      <c r="C24" s="30" t="str">
        <f t="shared" si="1"/>
        <v/>
      </c>
      <c r="D24" s="30" t="str">
        <f t="shared" si="2"/>
        <v/>
      </c>
      <c r="E24" s="30" t="str">
        <f t="shared" si="3"/>
        <v/>
      </c>
      <c r="F24" s="30" t="str">
        <f t="shared" si="4"/>
        <v/>
      </c>
      <c r="G24" s="30" t="str">
        <f t="shared" si="5"/>
        <v/>
      </c>
      <c r="H24" s="101" t="str">
        <f>IF(AND(M24&gt;0,M24&lt;=STATS!$C$22),1,"")</f>
        <v/>
      </c>
      <c r="J24" s="12">
        <v>23</v>
      </c>
      <c r="K24"/>
      <c r="L24"/>
      <c r="R24" s="7"/>
      <c r="S24" s="7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EZ24" s="98"/>
      <c r="FA24" s="98"/>
      <c r="FB24" s="98"/>
      <c r="FC24" s="98"/>
      <c r="FD24" s="98"/>
    </row>
    <row r="25" spans="1:160">
      <c r="A25" s="23"/>
      <c r="B25" s="30">
        <f t="shared" si="0"/>
        <v>0</v>
      </c>
      <c r="C25" s="30" t="str">
        <f t="shared" si="1"/>
        <v/>
      </c>
      <c r="D25" s="30" t="str">
        <f t="shared" si="2"/>
        <v/>
      </c>
      <c r="E25" s="30" t="str">
        <f t="shared" si="3"/>
        <v/>
      </c>
      <c r="F25" s="30" t="str">
        <f t="shared" si="4"/>
        <v/>
      </c>
      <c r="G25" s="30" t="str">
        <f t="shared" si="5"/>
        <v/>
      </c>
      <c r="H25" s="101" t="str">
        <f>IF(AND(M25&gt;0,M25&lt;=STATS!$C$22),1,"")</f>
        <v/>
      </c>
      <c r="J25" s="12">
        <v>24</v>
      </c>
      <c r="K25"/>
      <c r="L25"/>
      <c r="R25" s="7"/>
      <c r="S25" s="7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EZ25" s="98"/>
      <c r="FA25" s="98"/>
      <c r="FB25" s="98"/>
      <c r="FC25" s="98"/>
      <c r="FD25" s="98"/>
    </row>
    <row r="26" spans="1:160">
      <c r="A26" s="23"/>
      <c r="B26" s="30">
        <f t="shared" si="0"/>
        <v>0</v>
      </c>
      <c r="C26" s="30" t="str">
        <f t="shared" si="1"/>
        <v/>
      </c>
      <c r="D26" s="30" t="str">
        <f t="shared" si="2"/>
        <v/>
      </c>
      <c r="E26" s="30" t="str">
        <f t="shared" si="3"/>
        <v/>
      </c>
      <c r="F26" s="30" t="str">
        <f t="shared" si="4"/>
        <v/>
      </c>
      <c r="G26" s="30" t="str">
        <f t="shared" si="5"/>
        <v/>
      </c>
      <c r="H26" s="101" t="str">
        <f>IF(AND(M26&gt;0,M26&lt;=STATS!$C$22),1,"")</f>
        <v/>
      </c>
      <c r="J26" s="12">
        <v>25</v>
      </c>
      <c r="K26"/>
      <c r="L26"/>
      <c r="R26" s="7"/>
      <c r="S26" s="7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EZ26" s="98"/>
      <c r="FA26" s="98"/>
      <c r="FB26" s="98"/>
      <c r="FC26" s="98"/>
      <c r="FD26" s="98"/>
    </row>
    <row r="27" spans="1:160">
      <c r="A27" s="22"/>
      <c r="B27" s="30">
        <f t="shared" si="0"/>
        <v>0</v>
      </c>
      <c r="C27" s="30" t="str">
        <f t="shared" si="1"/>
        <v/>
      </c>
      <c r="D27" s="30" t="str">
        <f t="shared" si="2"/>
        <v/>
      </c>
      <c r="E27" s="30" t="str">
        <f t="shared" si="3"/>
        <v/>
      </c>
      <c r="F27" s="30" t="str">
        <f t="shared" si="4"/>
        <v/>
      </c>
      <c r="G27" s="30" t="str">
        <f t="shared" si="5"/>
        <v/>
      </c>
      <c r="H27" s="101" t="str">
        <f>IF(AND(M27&gt;0,M27&lt;=STATS!$C$22),1,"")</f>
        <v/>
      </c>
      <c r="J27" s="12">
        <v>26</v>
      </c>
      <c r="K27"/>
      <c r="L27"/>
      <c r="R27" s="7"/>
      <c r="S27" s="7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EZ27" s="98"/>
      <c r="FA27" s="98"/>
      <c r="FB27" s="98"/>
      <c r="FC27" s="98"/>
      <c r="FD27" s="98"/>
    </row>
    <row r="28" spans="1:160">
      <c r="A28" s="23"/>
      <c r="B28" s="30">
        <f t="shared" si="0"/>
        <v>0</v>
      </c>
      <c r="C28" s="30" t="str">
        <f t="shared" si="1"/>
        <v/>
      </c>
      <c r="D28" s="30" t="str">
        <f t="shared" si="2"/>
        <v/>
      </c>
      <c r="E28" s="30" t="str">
        <f t="shared" si="3"/>
        <v/>
      </c>
      <c r="F28" s="30" t="str">
        <f t="shared" si="4"/>
        <v/>
      </c>
      <c r="G28" s="30" t="str">
        <f t="shared" si="5"/>
        <v/>
      </c>
      <c r="H28" s="101" t="str">
        <f>IF(AND(M28&gt;0,M28&lt;=STATS!$C$22),1,"")</f>
        <v/>
      </c>
      <c r="J28" s="12">
        <v>27</v>
      </c>
      <c r="K28"/>
      <c r="L28"/>
      <c r="R28" s="7"/>
      <c r="S28" s="7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EZ28" s="98"/>
      <c r="FA28" s="98"/>
      <c r="FB28" s="98"/>
      <c r="FC28" s="98"/>
      <c r="FD28" s="98"/>
    </row>
    <row r="29" spans="1:160">
      <c r="A29" s="23"/>
      <c r="B29" s="30">
        <f t="shared" si="0"/>
        <v>0</v>
      </c>
      <c r="C29" s="30" t="str">
        <f t="shared" si="1"/>
        <v/>
      </c>
      <c r="D29" s="30" t="str">
        <f t="shared" si="2"/>
        <v/>
      </c>
      <c r="E29" s="30" t="str">
        <f t="shared" si="3"/>
        <v/>
      </c>
      <c r="F29" s="30" t="str">
        <f t="shared" si="4"/>
        <v/>
      </c>
      <c r="G29" s="30" t="str">
        <f t="shared" si="5"/>
        <v/>
      </c>
      <c r="H29" s="101" t="str">
        <f>IF(AND(M29&gt;0,M29&lt;=STATS!$C$22),1,"")</f>
        <v/>
      </c>
      <c r="J29" s="12">
        <v>28</v>
      </c>
      <c r="K29"/>
      <c r="L29"/>
      <c r="R29" s="7"/>
      <c r="S29" s="7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EZ29" s="98"/>
      <c r="FA29" s="98"/>
      <c r="FB29" s="98"/>
      <c r="FC29" s="98"/>
      <c r="FD29" s="98"/>
    </row>
    <row r="30" spans="1:160">
      <c r="A30" s="23"/>
      <c r="B30" s="30">
        <f t="shared" si="0"/>
        <v>0</v>
      </c>
      <c r="C30" s="30" t="str">
        <f t="shared" si="1"/>
        <v/>
      </c>
      <c r="D30" s="30" t="str">
        <f t="shared" si="2"/>
        <v/>
      </c>
      <c r="E30" s="30" t="str">
        <f t="shared" si="3"/>
        <v/>
      </c>
      <c r="F30" s="30" t="str">
        <f t="shared" si="4"/>
        <v/>
      </c>
      <c r="G30" s="30" t="str">
        <f t="shared" si="5"/>
        <v/>
      </c>
      <c r="H30" s="101" t="str">
        <f>IF(AND(M30&gt;0,M30&lt;=STATS!$C$22),1,"")</f>
        <v/>
      </c>
      <c r="J30" s="12">
        <v>29</v>
      </c>
      <c r="K30"/>
      <c r="L30"/>
      <c r="R30" s="7"/>
      <c r="S30" s="7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EZ30" s="98"/>
      <c r="FA30" s="98"/>
      <c r="FB30" s="98"/>
      <c r="FC30" s="98"/>
      <c r="FD30" s="98"/>
    </row>
    <row r="31" spans="1:160">
      <c r="A31" s="22"/>
      <c r="B31" s="30">
        <f t="shared" si="0"/>
        <v>0</v>
      </c>
      <c r="C31" s="30" t="str">
        <f t="shared" si="1"/>
        <v/>
      </c>
      <c r="D31" s="30" t="str">
        <f t="shared" si="2"/>
        <v/>
      </c>
      <c r="E31" s="30" t="str">
        <f t="shared" si="3"/>
        <v/>
      </c>
      <c r="F31" s="30" t="str">
        <f t="shared" si="4"/>
        <v/>
      </c>
      <c r="G31" s="30" t="str">
        <f t="shared" si="5"/>
        <v/>
      </c>
      <c r="H31" s="101" t="str">
        <f>IF(AND(M31&gt;0,M31&lt;=STATS!$C$22),1,"")</f>
        <v/>
      </c>
      <c r="J31" s="12">
        <v>30</v>
      </c>
      <c r="K31"/>
      <c r="L31"/>
      <c r="R31" s="7"/>
      <c r="S31" s="7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EZ31" s="98"/>
      <c r="FA31" s="98"/>
      <c r="FB31" s="98"/>
      <c r="FC31" s="98"/>
      <c r="FD31" s="98"/>
    </row>
    <row r="32" spans="1:160">
      <c r="A32" s="23"/>
      <c r="B32" s="30">
        <f t="shared" si="0"/>
        <v>0</v>
      </c>
      <c r="C32" s="30" t="str">
        <f t="shared" si="1"/>
        <v/>
      </c>
      <c r="D32" s="30" t="str">
        <f t="shared" si="2"/>
        <v/>
      </c>
      <c r="E32" s="30" t="str">
        <f t="shared" si="3"/>
        <v/>
      </c>
      <c r="F32" s="30" t="str">
        <f t="shared" si="4"/>
        <v/>
      </c>
      <c r="G32" s="30" t="str">
        <f t="shared" si="5"/>
        <v/>
      </c>
      <c r="H32" s="101" t="str">
        <f>IF(AND(M32&gt;0,M32&lt;=STATS!$C$22),1,"")</f>
        <v/>
      </c>
      <c r="J32" s="12">
        <v>31</v>
      </c>
      <c r="K32"/>
      <c r="L32"/>
      <c r="R32" s="7"/>
      <c r="S32" s="7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EZ32" s="98"/>
      <c r="FA32" s="98"/>
      <c r="FB32" s="98"/>
      <c r="FC32" s="98"/>
      <c r="FD32" s="98"/>
    </row>
    <row r="33" spans="1:160">
      <c r="A33" s="23"/>
      <c r="B33" s="30">
        <f t="shared" si="0"/>
        <v>0</v>
      </c>
      <c r="C33" s="30" t="str">
        <f t="shared" si="1"/>
        <v/>
      </c>
      <c r="D33" s="30" t="str">
        <f t="shared" si="2"/>
        <v/>
      </c>
      <c r="E33" s="30" t="str">
        <f t="shared" si="3"/>
        <v/>
      </c>
      <c r="F33" s="30" t="str">
        <f t="shared" si="4"/>
        <v/>
      </c>
      <c r="G33" s="30" t="str">
        <f t="shared" si="5"/>
        <v/>
      </c>
      <c r="H33" s="101" t="str">
        <f>IF(AND(M33&gt;0,M33&lt;=STATS!$C$22),1,"")</f>
        <v/>
      </c>
      <c r="J33" s="12">
        <v>32</v>
      </c>
      <c r="K33"/>
      <c r="L33"/>
      <c r="R33" s="7"/>
      <c r="S33" s="7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EZ33" s="98"/>
      <c r="FA33" s="98"/>
      <c r="FB33" s="98"/>
      <c r="FC33" s="98"/>
      <c r="FD33" s="98"/>
    </row>
    <row r="34" spans="1:160">
      <c r="A34" s="23"/>
      <c r="B34" s="30">
        <f t="shared" si="0"/>
        <v>0</v>
      </c>
      <c r="C34" s="30" t="str">
        <f t="shared" si="1"/>
        <v/>
      </c>
      <c r="D34" s="30" t="str">
        <f t="shared" si="2"/>
        <v/>
      </c>
      <c r="E34" s="30" t="str">
        <f t="shared" si="3"/>
        <v/>
      </c>
      <c r="F34" s="30" t="str">
        <f t="shared" si="4"/>
        <v/>
      </c>
      <c r="G34" s="30" t="str">
        <f t="shared" si="5"/>
        <v/>
      </c>
      <c r="H34" s="101" t="str">
        <f>IF(AND(M34&gt;0,M34&lt;=STATS!$C$22),1,"")</f>
        <v/>
      </c>
      <c r="J34" s="12">
        <v>33</v>
      </c>
      <c r="K34"/>
      <c r="L34"/>
      <c r="R34" s="7"/>
      <c r="S34" s="7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EZ34" s="98"/>
      <c r="FA34" s="98"/>
      <c r="FB34" s="98"/>
      <c r="FC34" s="98"/>
      <c r="FD34" s="98"/>
    </row>
    <row r="35" spans="1:160">
      <c r="B35" s="30">
        <f t="shared" si="0"/>
        <v>0</v>
      </c>
      <c r="C35" s="30" t="str">
        <f t="shared" si="1"/>
        <v/>
      </c>
      <c r="D35" s="30" t="str">
        <f t="shared" si="2"/>
        <v/>
      </c>
      <c r="E35" s="30" t="str">
        <f t="shared" si="3"/>
        <v/>
      </c>
      <c r="F35" s="30" t="str">
        <f t="shared" si="4"/>
        <v/>
      </c>
      <c r="G35" s="30" t="str">
        <f t="shared" si="5"/>
        <v/>
      </c>
      <c r="H35" s="101" t="str">
        <f>IF(AND(M35&gt;0,M35&lt;=STATS!$C$22),1,"")</f>
        <v/>
      </c>
      <c r="J35" s="12">
        <v>34</v>
      </c>
      <c r="K35"/>
      <c r="L35"/>
      <c r="R35" s="7"/>
      <c r="S35" s="7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EZ35" s="98"/>
      <c r="FA35" s="98"/>
      <c r="FB35" s="98"/>
      <c r="FC35" s="98"/>
      <c r="FD35" s="98"/>
    </row>
    <row r="36" spans="1:160">
      <c r="B36" s="30">
        <f t="shared" si="0"/>
        <v>0</v>
      </c>
      <c r="C36" s="30" t="str">
        <f t="shared" si="1"/>
        <v/>
      </c>
      <c r="D36" s="30" t="str">
        <f t="shared" si="2"/>
        <v/>
      </c>
      <c r="E36" s="30" t="str">
        <f t="shared" si="3"/>
        <v/>
      </c>
      <c r="F36" s="30" t="str">
        <f t="shared" si="4"/>
        <v/>
      </c>
      <c r="G36" s="30" t="str">
        <f t="shared" si="5"/>
        <v/>
      </c>
      <c r="H36" s="101" t="str">
        <f>IF(AND(M36&gt;0,M36&lt;=STATS!$C$22),1,"")</f>
        <v/>
      </c>
      <c r="J36" s="12">
        <v>35</v>
      </c>
      <c r="K36"/>
      <c r="L36"/>
      <c r="R36" s="7"/>
      <c r="S36" s="7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EZ36" s="98"/>
      <c r="FA36" s="98"/>
      <c r="FB36" s="98"/>
      <c r="FC36" s="98"/>
      <c r="FD36" s="98"/>
    </row>
    <row r="37" spans="1:160">
      <c r="B37" s="30">
        <f t="shared" si="0"/>
        <v>0</v>
      </c>
      <c r="C37" s="30" t="str">
        <f t="shared" si="1"/>
        <v/>
      </c>
      <c r="D37" s="30" t="str">
        <f t="shared" si="2"/>
        <v/>
      </c>
      <c r="E37" s="30" t="str">
        <f t="shared" si="3"/>
        <v/>
      </c>
      <c r="F37" s="30" t="str">
        <f t="shared" si="4"/>
        <v/>
      </c>
      <c r="G37" s="30" t="str">
        <f t="shared" si="5"/>
        <v/>
      </c>
      <c r="H37" s="101" t="str">
        <f>IF(AND(M37&gt;0,M37&lt;=STATS!$C$22),1,"")</f>
        <v/>
      </c>
      <c r="J37" s="12">
        <v>36</v>
      </c>
      <c r="K37"/>
      <c r="L37"/>
      <c r="R37" s="7"/>
      <c r="S37" s="7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EZ37" s="98"/>
      <c r="FA37" s="98"/>
      <c r="FB37" s="98"/>
      <c r="FC37" s="98"/>
      <c r="FD37" s="98"/>
    </row>
    <row r="38" spans="1:160">
      <c r="B38" s="30">
        <f t="shared" si="0"/>
        <v>0</v>
      </c>
      <c r="C38" s="30" t="str">
        <f t="shared" si="1"/>
        <v/>
      </c>
      <c r="D38" s="30" t="str">
        <f t="shared" si="2"/>
        <v/>
      </c>
      <c r="E38" s="30" t="str">
        <f t="shared" si="3"/>
        <v/>
      </c>
      <c r="F38" s="30" t="str">
        <f t="shared" si="4"/>
        <v/>
      </c>
      <c r="G38" s="30" t="str">
        <f t="shared" si="5"/>
        <v/>
      </c>
      <c r="H38" s="101" t="str">
        <f>IF(AND(M38&gt;0,M38&lt;=STATS!$C$22),1,"")</f>
        <v/>
      </c>
      <c r="J38" s="12">
        <v>37</v>
      </c>
      <c r="K38"/>
      <c r="L38"/>
      <c r="R38" s="7"/>
      <c r="S38" s="7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EZ38" s="98"/>
      <c r="FA38" s="98"/>
      <c r="FB38" s="98"/>
      <c r="FC38" s="98"/>
      <c r="FD38" s="98"/>
    </row>
    <row r="39" spans="1:160">
      <c r="B39" s="30">
        <f t="shared" si="0"/>
        <v>0</v>
      </c>
      <c r="C39" s="30" t="str">
        <f t="shared" si="1"/>
        <v/>
      </c>
      <c r="D39" s="30" t="str">
        <f t="shared" si="2"/>
        <v/>
      </c>
      <c r="E39" s="30" t="str">
        <f t="shared" si="3"/>
        <v/>
      </c>
      <c r="F39" s="30" t="str">
        <f t="shared" si="4"/>
        <v/>
      </c>
      <c r="G39" s="30" t="str">
        <f t="shared" si="5"/>
        <v/>
      </c>
      <c r="H39" s="101" t="str">
        <f>IF(AND(M39&gt;0,M39&lt;=STATS!$C$22),1,"")</f>
        <v/>
      </c>
      <c r="J39" s="12">
        <v>38</v>
      </c>
      <c r="K39"/>
      <c r="L39"/>
      <c r="R39" s="7"/>
      <c r="S39" s="7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EZ39" s="98"/>
      <c r="FA39" s="98"/>
      <c r="FB39" s="98"/>
      <c r="FC39" s="98"/>
      <c r="FD39" s="98"/>
    </row>
    <row r="40" spans="1:160">
      <c r="B40" s="30">
        <f t="shared" si="0"/>
        <v>0</v>
      </c>
      <c r="C40" s="30" t="str">
        <f t="shared" si="1"/>
        <v/>
      </c>
      <c r="D40" s="30" t="str">
        <f t="shared" si="2"/>
        <v/>
      </c>
      <c r="E40" s="30" t="str">
        <f t="shared" si="3"/>
        <v/>
      </c>
      <c r="F40" s="30" t="str">
        <f t="shared" si="4"/>
        <v/>
      </c>
      <c r="G40" s="30" t="str">
        <f t="shared" si="5"/>
        <v/>
      </c>
      <c r="H40" s="101" t="str">
        <f>IF(AND(M40&gt;0,M40&lt;=STATS!$C$22),1,"")</f>
        <v/>
      </c>
      <c r="J40" s="12">
        <v>39</v>
      </c>
      <c r="K40"/>
      <c r="L40"/>
      <c r="R40" s="7"/>
      <c r="S40" s="7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EZ40" s="98"/>
      <c r="FA40" s="98"/>
      <c r="FB40" s="98"/>
      <c r="FC40" s="98"/>
      <c r="FD40" s="98"/>
    </row>
    <row r="41" spans="1:160">
      <c r="B41" s="30">
        <f t="shared" si="0"/>
        <v>0</v>
      </c>
      <c r="C41" s="30" t="str">
        <f t="shared" si="1"/>
        <v/>
      </c>
      <c r="D41" s="30" t="str">
        <f t="shared" si="2"/>
        <v/>
      </c>
      <c r="E41" s="30" t="str">
        <f t="shared" si="3"/>
        <v/>
      </c>
      <c r="F41" s="30" t="str">
        <f t="shared" si="4"/>
        <v/>
      </c>
      <c r="G41" s="30" t="str">
        <f t="shared" si="5"/>
        <v/>
      </c>
      <c r="H41" s="101" t="str">
        <f>IF(AND(M41&gt;0,M41&lt;=STATS!$C$22),1,"")</f>
        <v/>
      </c>
      <c r="J41" s="12">
        <v>40</v>
      </c>
      <c r="K41"/>
      <c r="L41"/>
      <c r="R41" s="7"/>
      <c r="S41" s="7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EZ41" s="98"/>
      <c r="FA41" s="98"/>
      <c r="FB41" s="98"/>
      <c r="FC41" s="98"/>
      <c r="FD41" s="98"/>
    </row>
    <row r="42" spans="1:160">
      <c r="B42" s="30">
        <f t="shared" si="0"/>
        <v>0</v>
      </c>
      <c r="C42" s="30" t="str">
        <f t="shared" si="1"/>
        <v/>
      </c>
      <c r="D42" s="30" t="str">
        <f t="shared" si="2"/>
        <v/>
      </c>
      <c r="E42" s="30" t="str">
        <f t="shared" si="3"/>
        <v/>
      </c>
      <c r="F42" s="30" t="str">
        <f t="shared" si="4"/>
        <v/>
      </c>
      <c r="G42" s="30" t="str">
        <f t="shared" si="5"/>
        <v/>
      </c>
      <c r="H42" s="101" t="str">
        <f>IF(AND(M42&gt;0,M42&lt;=STATS!$C$22),1,"")</f>
        <v/>
      </c>
      <c r="J42" s="12">
        <v>41</v>
      </c>
      <c r="K42"/>
      <c r="L42"/>
      <c r="R42" s="7"/>
      <c r="S42" s="7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EZ42" s="98"/>
      <c r="FA42" s="98"/>
      <c r="FB42" s="98"/>
      <c r="FC42" s="98"/>
      <c r="FD42" s="98"/>
    </row>
    <row r="43" spans="1:160">
      <c r="B43" s="30">
        <f t="shared" si="0"/>
        <v>0</v>
      </c>
      <c r="C43" s="30" t="str">
        <f t="shared" si="1"/>
        <v/>
      </c>
      <c r="D43" s="30" t="str">
        <f t="shared" si="2"/>
        <v/>
      </c>
      <c r="E43" s="30" t="str">
        <f t="shared" si="3"/>
        <v/>
      </c>
      <c r="F43" s="30" t="str">
        <f t="shared" si="4"/>
        <v/>
      </c>
      <c r="G43" s="30" t="str">
        <f t="shared" si="5"/>
        <v/>
      </c>
      <c r="H43" s="101" t="str">
        <f>IF(AND(M43&gt;0,M43&lt;=STATS!$C$22),1,"")</f>
        <v/>
      </c>
      <c r="J43" s="12">
        <v>42</v>
      </c>
      <c r="K43"/>
      <c r="L43"/>
      <c r="R43" s="7"/>
      <c r="S43" s="7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EZ43" s="98"/>
      <c r="FA43" s="98"/>
      <c r="FB43" s="98"/>
      <c r="FC43" s="98"/>
      <c r="FD43" s="98"/>
    </row>
    <row r="44" spans="1:160">
      <c r="B44" s="30">
        <f t="shared" si="0"/>
        <v>0</v>
      </c>
      <c r="C44" s="30" t="str">
        <f t="shared" si="1"/>
        <v/>
      </c>
      <c r="D44" s="30" t="str">
        <f t="shared" si="2"/>
        <v/>
      </c>
      <c r="E44" s="30" t="str">
        <f t="shared" si="3"/>
        <v/>
      </c>
      <c r="F44" s="30" t="str">
        <f t="shared" si="4"/>
        <v/>
      </c>
      <c r="G44" s="30" t="str">
        <f t="shared" si="5"/>
        <v/>
      </c>
      <c r="H44" s="101" t="str">
        <f>IF(AND(M44&gt;0,M44&lt;=STATS!$C$22),1,"")</f>
        <v/>
      </c>
      <c r="J44" s="12">
        <v>43</v>
      </c>
      <c r="K44"/>
      <c r="L44"/>
      <c r="R44" s="7"/>
      <c r="S44" s="7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EZ44" s="98"/>
      <c r="FA44" s="98"/>
      <c r="FB44" s="98"/>
      <c r="FC44" s="98"/>
      <c r="FD44" s="98"/>
    </row>
    <row r="45" spans="1:160">
      <c r="B45" s="30">
        <f t="shared" si="0"/>
        <v>0</v>
      </c>
      <c r="C45" s="30" t="str">
        <f t="shared" si="1"/>
        <v/>
      </c>
      <c r="D45" s="30" t="str">
        <f t="shared" si="2"/>
        <v/>
      </c>
      <c r="E45" s="30" t="str">
        <f t="shared" si="3"/>
        <v/>
      </c>
      <c r="F45" s="30" t="str">
        <f t="shared" si="4"/>
        <v/>
      </c>
      <c r="G45" s="30" t="str">
        <f t="shared" si="5"/>
        <v/>
      </c>
      <c r="H45" s="101" t="str">
        <f>IF(AND(M45&gt;0,M45&lt;=STATS!$C$22),1,"")</f>
        <v/>
      </c>
      <c r="J45" s="12">
        <v>44</v>
      </c>
      <c r="K45"/>
      <c r="L45"/>
      <c r="R45" s="7"/>
      <c r="S45" s="7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EZ45" s="98"/>
      <c r="FA45" s="98"/>
      <c r="FB45" s="98"/>
      <c r="FC45" s="98"/>
      <c r="FD45" s="98"/>
    </row>
    <row r="46" spans="1:160">
      <c r="B46" s="30">
        <f t="shared" si="0"/>
        <v>0</v>
      </c>
      <c r="C46" s="30" t="str">
        <f t="shared" si="1"/>
        <v/>
      </c>
      <c r="D46" s="30" t="str">
        <f t="shared" si="2"/>
        <v/>
      </c>
      <c r="E46" s="30" t="str">
        <f t="shared" si="3"/>
        <v/>
      </c>
      <c r="F46" s="30" t="str">
        <f t="shared" si="4"/>
        <v/>
      </c>
      <c r="G46" s="30" t="str">
        <f t="shared" si="5"/>
        <v/>
      </c>
      <c r="H46" s="101" t="str">
        <f>IF(AND(M46&gt;0,M46&lt;=STATS!$C$22),1,"")</f>
        <v/>
      </c>
      <c r="J46" s="12">
        <v>45</v>
      </c>
      <c r="K46"/>
      <c r="L46"/>
      <c r="R46" s="7"/>
      <c r="S46" s="7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EZ46" s="98"/>
      <c r="FA46" s="98"/>
      <c r="FB46" s="98"/>
      <c r="FC46" s="98"/>
      <c r="FD46" s="98"/>
    </row>
    <row r="47" spans="1:160">
      <c r="B47" s="30">
        <f t="shared" si="0"/>
        <v>0</v>
      </c>
      <c r="C47" s="30" t="str">
        <f t="shared" si="1"/>
        <v/>
      </c>
      <c r="D47" s="30" t="str">
        <f t="shared" si="2"/>
        <v/>
      </c>
      <c r="E47" s="30" t="str">
        <f t="shared" si="3"/>
        <v/>
      </c>
      <c r="F47" s="30" t="str">
        <f t="shared" si="4"/>
        <v/>
      </c>
      <c r="G47" s="30" t="str">
        <f t="shared" si="5"/>
        <v/>
      </c>
      <c r="H47" s="101" t="str">
        <f>IF(AND(M47&gt;0,M47&lt;=STATS!$C$22),1,"")</f>
        <v/>
      </c>
      <c r="J47" s="12">
        <v>46</v>
      </c>
      <c r="K47"/>
      <c r="L47"/>
      <c r="R47" s="7"/>
      <c r="S47" s="7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EZ47" s="98"/>
      <c r="FA47" s="98"/>
      <c r="FB47" s="98"/>
      <c r="FC47" s="98"/>
      <c r="FD47" s="98"/>
    </row>
    <row r="48" spans="1:160">
      <c r="B48" s="30">
        <f t="shared" si="0"/>
        <v>0</v>
      </c>
      <c r="C48" s="30" t="str">
        <f t="shared" si="1"/>
        <v/>
      </c>
      <c r="D48" s="30" t="str">
        <f t="shared" si="2"/>
        <v/>
      </c>
      <c r="E48" s="30" t="str">
        <f t="shared" si="3"/>
        <v/>
      </c>
      <c r="F48" s="30" t="str">
        <f t="shared" si="4"/>
        <v/>
      </c>
      <c r="G48" s="30" t="str">
        <f t="shared" si="5"/>
        <v/>
      </c>
      <c r="H48" s="101" t="str">
        <f>IF(AND(M48&gt;0,M48&lt;=STATS!$C$22),1,"")</f>
        <v/>
      </c>
      <c r="J48" s="12">
        <v>47</v>
      </c>
      <c r="K48"/>
      <c r="L48"/>
      <c r="R48" s="7"/>
      <c r="S48" s="7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EZ48" s="98"/>
      <c r="FA48" s="98"/>
      <c r="FB48" s="98"/>
      <c r="FC48" s="98"/>
      <c r="FD48" s="98"/>
    </row>
    <row r="49" spans="2:160">
      <c r="B49" s="30">
        <f t="shared" si="0"/>
        <v>0</v>
      </c>
      <c r="C49" s="30" t="str">
        <f t="shared" si="1"/>
        <v/>
      </c>
      <c r="D49" s="30" t="str">
        <f t="shared" si="2"/>
        <v/>
      </c>
      <c r="E49" s="30" t="str">
        <f t="shared" si="3"/>
        <v/>
      </c>
      <c r="F49" s="30" t="str">
        <f t="shared" si="4"/>
        <v/>
      </c>
      <c r="G49" s="30" t="str">
        <f t="shared" si="5"/>
        <v/>
      </c>
      <c r="H49" s="101" t="str">
        <f>IF(AND(M49&gt;0,M49&lt;=STATS!$C$22),1,"")</f>
        <v/>
      </c>
      <c r="J49" s="12">
        <v>48</v>
      </c>
      <c r="K49"/>
      <c r="L49"/>
      <c r="R49" s="7"/>
      <c r="S49" s="7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EZ49" s="98"/>
      <c r="FA49" s="98"/>
      <c r="FB49" s="98"/>
      <c r="FC49" s="98"/>
      <c r="FD49" s="98"/>
    </row>
    <row r="50" spans="2:160">
      <c r="B50" s="30">
        <f t="shared" si="0"/>
        <v>0</v>
      </c>
      <c r="C50" s="30" t="str">
        <f t="shared" si="1"/>
        <v/>
      </c>
      <c r="D50" s="30" t="str">
        <f t="shared" si="2"/>
        <v/>
      </c>
      <c r="E50" s="30" t="str">
        <f t="shared" si="3"/>
        <v/>
      </c>
      <c r="F50" s="30" t="str">
        <f t="shared" si="4"/>
        <v/>
      </c>
      <c r="G50" s="30" t="str">
        <f t="shared" si="5"/>
        <v/>
      </c>
      <c r="H50" s="101" t="str">
        <f>IF(AND(M50&gt;0,M50&lt;=STATS!$C$22),1,"")</f>
        <v/>
      </c>
      <c r="J50" s="12">
        <v>49</v>
      </c>
      <c r="K50"/>
      <c r="L50"/>
      <c r="R50" s="7"/>
      <c r="S50" s="7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EZ50" s="98"/>
      <c r="FA50" s="98"/>
      <c r="FB50" s="98"/>
      <c r="FC50" s="98"/>
      <c r="FD50" s="98"/>
    </row>
    <row r="51" spans="2:160">
      <c r="B51" s="30">
        <f t="shared" si="0"/>
        <v>0</v>
      </c>
      <c r="C51" s="30" t="str">
        <f t="shared" si="1"/>
        <v/>
      </c>
      <c r="D51" s="30" t="str">
        <f t="shared" si="2"/>
        <v/>
      </c>
      <c r="E51" s="30" t="str">
        <f t="shared" si="3"/>
        <v/>
      </c>
      <c r="F51" s="30" t="str">
        <f t="shared" si="4"/>
        <v/>
      </c>
      <c r="G51" s="30" t="str">
        <f t="shared" si="5"/>
        <v/>
      </c>
      <c r="H51" s="101" t="str">
        <f>IF(AND(M51&gt;0,M51&lt;=STATS!$C$22),1,"")</f>
        <v/>
      </c>
      <c r="J51" s="12">
        <v>50</v>
      </c>
      <c r="K51"/>
      <c r="L51"/>
      <c r="R51" s="7"/>
      <c r="S51" s="7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EZ51" s="98"/>
      <c r="FA51" s="98"/>
      <c r="FB51" s="98"/>
      <c r="FC51" s="98"/>
      <c r="FD51" s="98"/>
    </row>
    <row r="52" spans="2:160">
      <c r="B52" s="30">
        <f t="shared" si="0"/>
        <v>0</v>
      </c>
      <c r="C52" s="30" t="str">
        <f t="shared" si="1"/>
        <v/>
      </c>
      <c r="D52" s="30" t="str">
        <f t="shared" si="2"/>
        <v/>
      </c>
      <c r="E52" s="30" t="str">
        <f t="shared" si="3"/>
        <v/>
      </c>
      <c r="F52" s="30" t="str">
        <f t="shared" si="4"/>
        <v/>
      </c>
      <c r="G52" s="30" t="str">
        <f t="shared" si="5"/>
        <v/>
      </c>
      <c r="H52" s="101" t="str">
        <f>IF(AND(M52&gt;0,M52&lt;=STATS!$C$22),1,"")</f>
        <v/>
      </c>
      <c r="J52" s="12">
        <v>51</v>
      </c>
      <c r="K52"/>
      <c r="L52"/>
      <c r="R52" s="7"/>
      <c r="S52" s="7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EZ52" s="98"/>
      <c r="FA52" s="98"/>
      <c r="FB52" s="98"/>
      <c r="FC52" s="98"/>
      <c r="FD52" s="98"/>
    </row>
    <row r="53" spans="2:160">
      <c r="B53" s="30">
        <f t="shared" si="0"/>
        <v>0</v>
      </c>
      <c r="C53" s="30" t="str">
        <f t="shared" si="1"/>
        <v/>
      </c>
      <c r="D53" s="30" t="str">
        <f t="shared" si="2"/>
        <v/>
      </c>
      <c r="E53" s="30" t="str">
        <f t="shared" si="3"/>
        <v/>
      </c>
      <c r="F53" s="30" t="str">
        <f t="shared" si="4"/>
        <v/>
      </c>
      <c r="G53" s="30" t="str">
        <f t="shared" si="5"/>
        <v/>
      </c>
      <c r="H53" s="101" t="str">
        <f>IF(AND(M53&gt;0,M53&lt;=STATS!$C$22),1,"")</f>
        <v/>
      </c>
      <c r="J53" s="12">
        <v>52</v>
      </c>
      <c r="K53"/>
      <c r="L53"/>
      <c r="R53" s="7"/>
      <c r="S53" s="7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EZ53" s="98"/>
      <c r="FA53" s="98"/>
      <c r="FB53" s="98"/>
      <c r="FC53" s="98"/>
      <c r="FD53" s="98"/>
    </row>
    <row r="54" spans="2:160">
      <c r="B54" s="30">
        <f t="shared" si="0"/>
        <v>0</v>
      </c>
      <c r="C54" s="30" t="str">
        <f t="shared" si="1"/>
        <v/>
      </c>
      <c r="D54" s="30" t="str">
        <f t="shared" si="2"/>
        <v/>
      </c>
      <c r="E54" s="30" t="str">
        <f t="shared" si="3"/>
        <v/>
      </c>
      <c r="F54" s="30" t="str">
        <f t="shared" si="4"/>
        <v/>
      </c>
      <c r="G54" s="30" t="str">
        <f t="shared" si="5"/>
        <v/>
      </c>
      <c r="H54" s="101" t="str">
        <f>IF(AND(M54&gt;0,M54&lt;=STATS!$C$22),1,"")</f>
        <v/>
      </c>
      <c r="J54" s="12">
        <v>53</v>
      </c>
      <c r="K54"/>
      <c r="L54"/>
      <c r="R54" s="7"/>
      <c r="S54" s="7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EZ54" s="98"/>
      <c r="FA54" s="98"/>
      <c r="FB54" s="98"/>
      <c r="FC54" s="98"/>
      <c r="FD54" s="98"/>
    </row>
    <row r="55" spans="2:160">
      <c r="B55" s="30">
        <f t="shared" si="0"/>
        <v>0</v>
      </c>
      <c r="C55" s="30" t="str">
        <f t="shared" si="1"/>
        <v/>
      </c>
      <c r="D55" s="30" t="str">
        <f t="shared" si="2"/>
        <v/>
      </c>
      <c r="E55" s="30" t="str">
        <f t="shared" si="3"/>
        <v/>
      </c>
      <c r="F55" s="30" t="str">
        <f t="shared" si="4"/>
        <v/>
      </c>
      <c r="G55" s="30" t="str">
        <f t="shared" si="5"/>
        <v/>
      </c>
      <c r="H55" s="101" t="str">
        <f>IF(AND(M55&gt;0,M55&lt;=STATS!$C$22),1,"")</f>
        <v/>
      </c>
      <c r="J55" s="12">
        <v>54</v>
      </c>
      <c r="K55"/>
      <c r="L55"/>
      <c r="R55" s="7"/>
      <c r="S55" s="7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EZ55" s="98"/>
      <c r="FA55" s="98"/>
      <c r="FB55" s="98"/>
      <c r="FC55" s="98"/>
      <c r="FD55" s="98"/>
    </row>
    <row r="56" spans="2:160">
      <c r="B56" s="30">
        <f t="shared" si="0"/>
        <v>0</v>
      </c>
      <c r="C56" s="30" t="str">
        <f t="shared" si="1"/>
        <v/>
      </c>
      <c r="D56" s="30" t="str">
        <f t="shared" si="2"/>
        <v/>
      </c>
      <c r="E56" s="30" t="str">
        <f t="shared" si="3"/>
        <v/>
      </c>
      <c r="F56" s="30" t="str">
        <f t="shared" si="4"/>
        <v/>
      </c>
      <c r="G56" s="30" t="str">
        <f t="shared" si="5"/>
        <v/>
      </c>
      <c r="H56" s="101" t="str">
        <f>IF(AND(M56&gt;0,M56&lt;=STATS!$C$22),1,"")</f>
        <v/>
      </c>
      <c r="J56" s="12">
        <v>55</v>
      </c>
      <c r="K56"/>
      <c r="L56"/>
      <c r="R56" s="7"/>
      <c r="S56" s="7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EZ56" s="98"/>
      <c r="FA56" s="98"/>
      <c r="FB56" s="98"/>
      <c r="FC56" s="98"/>
      <c r="FD56" s="98"/>
    </row>
    <row r="57" spans="2:160">
      <c r="B57" s="30">
        <f t="shared" si="0"/>
        <v>0</v>
      </c>
      <c r="C57" s="30" t="str">
        <f t="shared" si="1"/>
        <v/>
      </c>
      <c r="D57" s="30" t="str">
        <f t="shared" si="2"/>
        <v/>
      </c>
      <c r="E57" s="30" t="str">
        <f t="shared" si="3"/>
        <v/>
      </c>
      <c r="F57" s="30" t="str">
        <f t="shared" si="4"/>
        <v/>
      </c>
      <c r="G57" s="30" t="str">
        <f t="shared" si="5"/>
        <v/>
      </c>
      <c r="H57" s="101" t="str">
        <f>IF(AND(M57&gt;0,M57&lt;=STATS!$C$22),1,"")</f>
        <v/>
      </c>
      <c r="J57" s="12">
        <v>56</v>
      </c>
      <c r="K57"/>
      <c r="L57"/>
      <c r="R57" s="7"/>
      <c r="S57" s="7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EZ57" s="98"/>
      <c r="FA57" s="98"/>
      <c r="FB57" s="98"/>
      <c r="FC57" s="98"/>
      <c r="FD57" s="98"/>
    </row>
    <row r="58" spans="2:160">
      <c r="B58" s="30">
        <f t="shared" si="0"/>
        <v>0</v>
      </c>
      <c r="C58" s="30" t="str">
        <f t="shared" si="1"/>
        <v/>
      </c>
      <c r="D58" s="30" t="str">
        <f t="shared" si="2"/>
        <v/>
      </c>
      <c r="E58" s="30" t="str">
        <f t="shared" si="3"/>
        <v/>
      </c>
      <c r="F58" s="30" t="str">
        <f t="shared" si="4"/>
        <v/>
      </c>
      <c r="G58" s="30" t="str">
        <f t="shared" si="5"/>
        <v/>
      </c>
      <c r="H58" s="101" t="str">
        <f>IF(AND(M58&gt;0,M58&lt;=STATS!$C$22),1,"")</f>
        <v/>
      </c>
      <c r="J58" s="12">
        <v>57</v>
      </c>
      <c r="K58"/>
      <c r="L58"/>
      <c r="R58" s="7"/>
      <c r="S58" s="7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EZ58" s="98"/>
      <c r="FA58" s="98"/>
      <c r="FB58" s="98"/>
      <c r="FC58" s="98"/>
      <c r="FD58" s="98"/>
    </row>
    <row r="59" spans="2:160">
      <c r="B59" s="30">
        <f t="shared" si="0"/>
        <v>0</v>
      </c>
      <c r="C59" s="30" t="str">
        <f t="shared" si="1"/>
        <v/>
      </c>
      <c r="D59" s="30" t="str">
        <f t="shared" si="2"/>
        <v/>
      </c>
      <c r="E59" s="30" t="str">
        <f t="shared" si="3"/>
        <v/>
      </c>
      <c r="F59" s="30" t="str">
        <f t="shared" si="4"/>
        <v/>
      </c>
      <c r="G59" s="30" t="str">
        <f t="shared" si="5"/>
        <v/>
      </c>
      <c r="H59" s="101" t="str">
        <f>IF(AND(M59&gt;0,M59&lt;=STATS!$C$22),1,"")</f>
        <v/>
      </c>
      <c r="J59" s="12">
        <v>58</v>
      </c>
      <c r="K59"/>
      <c r="L59"/>
      <c r="R59" s="7"/>
      <c r="S59" s="7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EZ59" s="98"/>
      <c r="FA59" s="98"/>
      <c r="FB59" s="98"/>
      <c r="FC59" s="98"/>
      <c r="FD59" s="98"/>
    </row>
    <row r="60" spans="2:160">
      <c r="B60" s="30">
        <f t="shared" si="0"/>
        <v>0</v>
      </c>
      <c r="C60" s="30" t="str">
        <f t="shared" si="1"/>
        <v/>
      </c>
      <c r="D60" s="30" t="str">
        <f t="shared" si="2"/>
        <v/>
      </c>
      <c r="E60" s="30" t="str">
        <f t="shared" si="3"/>
        <v/>
      </c>
      <c r="F60" s="30" t="str">
        <f t="shared" si="4"/>
        <v/>
      </c>
      <c r="G60" s="30" t="str">
        <f t="shared" si="5"/>
        <v/>
      </c>
      <c r="H60" s="101" t="str">
        <f>IF(AND(M60&gt;0,M60&lt;=STATS!$C$22),1,"")</f>
        <v/>
      </c>
      <c r="J60" s="12">
        <v>59</v>
      </c>
      <c r="K60"/>
      <c r="L60"/>
      <c r="R60" s="7"/>
      <c r="S60" s="7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EZ60" s="98"/>
      <c r="FA60" s="98"/>
      <c r="FB60" s="98"/>
      <c r="FC60" s="98"/>
      <c r="FD60" s="98"/>
    </row>
    <row r="61" spans="2:160">
      <c r="B61" s="30">
        <f t="shared" si="0"/>
        <v>0</v>
      </c>
      <c r="C61" s="30" t="str">
        <f t="shared" si="1"/>
        <v/>
      </c>
      <c r="D61" s="30" t="str">
        <f t="shared" si="2"/>
        <v/>
      </c>
      <c r="E61" s="30" t="str">
        <f t="shared" si="3"/>
        <v/>
      </c>
      <c r="F61" s="30" t="str">
        <f t="shared" si="4"/>
        <v/>
      </c>
      <c r="G61" s="30" t="str">
        <f t="shared" si="5"/>
        <v/>
      </c>
      <c r="H61" s="101" t="str">
        <f>IF(AND(M61&gt;0,M61&lt;=STATS!$C$22),1,"")</f>
        <v/>
      </c>
      <c r="J61" s="12">
        <v>60</v>
      </c>
      <c r="K61"/>
      <c r="L61"/>
      <c r="R61" s="7"/>
      <c r="S61" s="7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EZ61" s="98"/>
      <c r="FA61" s="98"/>
      <c r="FB61" s="98"/>
      <c r="FC61" s="98"/>
      <c r="FD61" s="98"/>
    </row>
    <row r="62" spans="2:160">
      <c r="B62" s="30">
        <f t="shared" si="0"/>
        <v>0</v>
      </c>
      <c r="C62" s="30" t="str">
        <f t="shared" si="1"/>
        <v/>
      </c>
      <c r="D62" s="30" t="str">
        <f t="shared" si="2"/>
        <v/>
      </c>
      <c r="E62" s="30" t="str">
        <f t="shared" si="3"/>
        <v/>
      </c>
      <c r="F62" s="30" t="str">
        <f t="shared" si="4"/>
        <v/>
      </c>
      <c r="G62" s="30" t="str">
        <f t="shared" si="5"/>
        <v/>
      </c>
      <c r="H62" s="101" t="str">
        <f>IF(AND(M62&gt;0,M62&lt;=STATS!$C$22),1,"")</f>
        <v/>
      </c>
      <c r="J62" s="12">
        <v>61</v>
      </c>
      <c r="K62"/>
      <c r="L62"/>
      <c r="R62" s="7"/>
      <c r="S62" s="7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EZ62" s="98"/>
      <c r="FA62" s="98"/>
      <c r="FB62" s="98"/>
      <c r="FC62" s="98"/>
      <c r="FD62" s="98"/>
    </row>
    <row r="63" spans="2:160">
      <c r="B63" s="30">
        <f t="shared" si="0"/>
        <v>0</v>
      </c>
      <c r="C63" s="30" t="str">
        <f t="shared" si="1"/>
        <v/>
      </c>
      <c r="D63" s="30" t="str">
        <f t="shared" si="2"/>
        <v/>
      </c>
      <c r="E63" s="30" t="str">
        <f t="shared" si="3"/>
        <v/>
      </c>
      <c r="F63" s="30" t="str">
        <f t="shared" si="4"/>
        <v/>
      </c>
      <c r="G63" s="30" t="str">
        <f t="shared" si="5"/>
        <v/>
      </c>
      <c r="H63" s="101" t="str">
        <f>IF(AND(M63&gt;0,M63&lt;=STATS!$C$22),1,"")</f>
        <v/>
      </c>
      <c r="J63" s="12">
        <v>62</v>
      </c>
      <c r="K63"/>
      <c r="L63"/>
      <c r="R63" s="7"/>
      <c r="S63" s="7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EZ63" s="98"/>
      <c r="FA63" s="98"/>
      <c r="FB63" s="98"/>
      <c r="FC63" s="98"/>
      <c r="FD63" s="98"/>
    </row>
    <row r="64" spans="2:160">
      <c r="B64" s="30">
        <f t="shared" si="0"/>
        <v>0</v>
      </c>
      <c r="C64" s="30" t="str">
        <f t="shared" si="1"/>
        <v/>
      </c>
      <c r="D64" s="30" t="str">
        <f t="shared" si="2"/>
        <v/>
      </c>
      <c r="E64" s="30" t="str">
        <f t="shared" si="3"/>
        <v/>
      </c>
      <c r="F64" s="30" t="str">
        <f t="shared" si="4"/>
        <v/>
      </c>
      <c r="G64" s="30" t="str">
        <f t="shared" si="5"/>
        <v/>
      </c>
      <c r="H64" s="101" t="str">
        <f>IF(AND(M64&gt;0,M64&lt;=STATS!$C$22),1,"")</f>
        <v/>
      </c>
      <c r="J64" s="12">
        <v>63</v>
      </c>
      <c r="K64"/>
      <c r="L64"/>
      <c r="R64" s="7"/>
      <c r="S64" s="7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EZ64" s="98"/>
      <c r="FA64" s="98"/>
      <c r="FB64" s="98"/>
      <c r="FC64" s="98"/>
      <c r="FD64" s="98"/>
    </row>
    <row r="65" spans="2:160">
      <c r="B65" s="30">
        <f t="shared" si="0"/>
        <v>0</v>
      </c>
      <c r="C65" s="30" t="str">
        <f t="shared" si="1"/>
        <v/>
      </c>
      <c r="D65" s="30" t="str">
        <f t="shared" si="2"/>
        <v/>
      </c>
      <c r="E65" s="30" t="str">
        <f t="shared" si="3"/>
        <v/>
      </c>
      <c r="F65" s="30" t="str">
        <f t="shared" si="4"/>
        <v/>
      </c>
      <c r="G65" s="30" t="str">
        <f t="shared" si="5"/>
        <v/>
      </c>
      <c r="H65" s="101" t="str">
        <f>IF(AND(M65&gt;0,M65&lt;=STATS!$C$22),1,"")</f>
        <v/>
      </c>
      <c r="J65" s="12">
        <v>64</v>
      </c>
      <c r="K65"/>
      <c r="L65"/>
      <c r="R65" s="7"/>
      <c r="S65" s="7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EZ65" s="98"/>
      <c r="FA65" s="98"/>
      <c r="FB65" s="98"/>
      <c r="FC65" s="98"/>
      <c r="FD65" s="98"/>
    </row>
    <row r="66" spans="2:160">
      <c r="B66" s="30">
        <f t="shared" ref="B66:B129" si="6">COUNT(R66:EY66,FE66:FM66)</f>
        <v>0</v>
      </c>
      <c r="C66" s="30" t="str">
        <f t="shared" ref="C66:C129" si="7">IF(COUNT(R66:EY66,FE66:FM66)&gt;0,COUNT(R66:EY66,FE66:FM66),"")</f>
        <v/>
      </c>
      <c r="D66" s="30" t="str">
        <f t="shared" ref="D66:D129" si="8">IF(COUNT(T66:BJ66,BL66:BT66,BV66:CB66,CD66:EY66,FE66:FM66)&gt;0,COUNT(T66:BJ66,BL66:BT66,BV66:CB66,CD66:EY66,FE66:FM66),"")</f>
        <v/>
      </c>
      <c r="E66" s="30" t="str">
        <f t="shared" ref="E66:E129" si="9">IF(H66=1,COUNT(R66:EY66,FE66:FM66),"")</f>
        <v/>
      </c>
      <c r="F66" s="30" t="str">
        <f t="shared" ref="F66:F129" si="10">IF(H66=1,COUNT(T66:BJ66,BL66:BT66,BV66:CB66,CD66:EY66,FE66:FM66),"")</f>
        <v/>
      </c>
      <c r="G66" s="30" t="str">
        <f t="shared" ref="G66:G129" si="11">IF($B66&gt;=1,$M66,"")</f>
        <v/>
      </c>
      <c r="H66" s="101" t="str">
        <f>IF(AND(M66&gt;0,M66&lt;=STATS!$C$22),1,"")</f>
        <v/>
      </c>
      <c r="J66" s="12">
        <v>65</v>
      </c>
      <c r="K66"/>
      <c r="L66"/>
      <c r="R66" s="7"/>
      <c r="S66" s="7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EZ66" s="98"/>
      <c r="FA66" s="98"/>
      <c r="FB66" s="98"/>
      <c r="FC66" s="98"/>
      <c r="FD66" s="98"/>
    </row>
    <row r="67" spans="2:160">
      <c r="B67" s="30">
        <f t="shared" si="6"/>
        <v>0</v>
      </c>
      <c r="C67" s="30" t="str">
        <f t="shared" si="7"/>
        <v/>
      </c>
      <c r="D67" s="30" t="str">
        <f t="shared" si="8"/>
        <v/>
      </c>
      <c r="E67" s="30" t="str">
        <f t="shared" si="9"/>
        <v/>
      </c>
      <c r="F67" s="30" t="str">
        <f t="shared" si="10"/>
        <v/>
      </c>
      <c r="G67" s="30" t="str">
        <f t="shared" si="11"/>
        <v/>
      </c>
      <c r="H67" s="101" t="str">
        <f>IF(AND(M67&gt;0,M67&lt;=STATS!$C$22),1,"")</f>
        <v/>
      </c>
      <c r="J67" s="12">
        <v>66</v>
      </c>
      <c r="K67"/>
      <c r="L67"/>
      <c r="R67" s="7"/>
      <c r="S67" s="7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EZ67" s="98"/>
      <c r="FA67" s="98"/>
      <c r="FB67" s="98"/>
      <c r="FC67" s="98"/>
      <c r="FD67" s="98"/>
    </row>
    <row r="68" spans="2:160">
      <c r="B68" s="30">
        <f t="shared" si="6"/>
        <v>0</v>
      </c>
      <c r="C68" s="30" t="str">
        <f t="shared" si="7"/>
        <v/>
      </c>
      <c r="D68" s="30" t="str">
        <f t="shared" si="8"/>
        <v/>
      </c>
      <c r="E68" s="30" t="str">
        <f t="shared" si="9"/>
        <v/>
      </c>
      <c r="F68" s="30" t="str">
        <f t="shared" si="10"/>
        <v/>
      </c>
      <c r="G68" s="30" t="str">
        <f t="shared" si="11"/>
        <v/>
      </c>
      <c r="H68" s="101" t="str">
        <f>IF(AND(M68&gt;0,M68&lt;=STATS!$C$22),1,"")</f>
        <v/>
      </c>
      <c r="J68" s="12">
        <v>67</v>
      </c>
      <c r="K68"/>
      <c r="L68"/>
      <c r="R68" s="7"/>
      <c r="S68" s="7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EZ68" s="98"/>
      <c r="FA68" s="98"/>
      <c r="FB68" s="98"/>
      <c r="FC68" s="98"/>
      <c r="FD68" s="98"/>
    </row>
    <row r="69" spans="2:160">
      <c r="B69" s="30">
        <f t="shared" si="6"/>
        <v>0</v>
      </c>
      <c r="C69" s="30" t="str">
        <f t="shared" si="7"/>
        <v/>
      </c>
      <c r="D69" s="30" t="str">
        <f t="shared" si="8"/>
        <v/>
      </c>
      <c r="E69" s="30" t="str">
        <f t="shared" si="9"/>
        <v/>
      </c>
      <c r="F69" s="30" t="str">
        <f t="shared" si="10"/>
        <v/>
      </c>
      <c r="G69" s="30" t="str">
        <f t="shared" si="11"/>
        <v/>
      </c>
      <c r="H69" s="101" t="str">
        <f>IF(AND(M69&gt;0,M69&lt;=STATS!$C$22),1,"")</f>
        <v/>
      </c>
      <c r="J69" s="12">
        <v>68</v>
      </c>
      <c r="K69"/>
      <c r="L69"/>
      <c r="R69" s="7"/>
      <c r="S69" s="7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EZ69" s="98"/>
      <c r="FA69" s="98"/>
      <c r="FB69" s="98"/>
      <c r="FC69" s="98"/>
      <c r="FD69" s="98"/>
    </row>
    <row r="70" spans="2:160">
      <c r="B70" s="30">
        <f t="shared" si="6"/>
        <v>0</v>
      </c>
      <c r="C70" s="30" t="str">
        <f t="shared" si="7"/>
        <v/>
      </c>
      <c r="D70" s="30" t="str">
        <f t="shared" si="8"/>
        <v/>
      </c>
      <c r="E70" s="30" t="str">
        <f t="shared" si="9"/>
        <v/>
      </c>
      <c r="F70" s="30" t="str">
        <f t="shared" si="10"/>
        <v/>
      </c>
      <c r="G70" s="30" t="str">
        <f t="shared" si="11"/>
        <v/>
      </c>
      <c r="H70" s="101" t="str">
        <f>IF(AND(M70&gt;0,M70&lt;=STATS!$C$22),1,"")</f>
        <v/>
      </c>
      <c r="J70" s="12">
        <v>69</v>
      </c>
      <c r="K70"/>
      <c r="L70"/>
      <c r="R70" s="7"/>
      <c r="S70" s="7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EZ70" s="98"/>
      <c r="FA70" s="98"/>
      <c r="FB70" s="98"/>
      <c r="FC70" s="98"/>
      <c r="FD70" s="98"/>
    </row>
    <row r="71" spans="2:160">
      <c r="B71" s="30">
        <f t="shared" si="6"/>
        <v>0</v>
      </c>
      <c r="C71" s="30" t="str">
        <f t="shared" si="7"/>
        <v/>
      </c>
      <c r="D71" s="30" t="str">
        <f t="shared" si="8"/>
        <v/>
      </c>
      <c r="E71" s="30" t="str">
        <f t="shared" si="9"/>
        <v/>
      </c>
      <c r="F71" s="30" t="str">
        <f t="shared" si="10"/>
        <v/>
      </c>
      <c r="G71" s="30" t="str">
        <f t="shared" si="11"/>
        <v/>
      </c>
      <c r="H71" s="101" t="str">
        <f>IF(AND(M71&gt;0,M71&lt;=STATS!$C$22),1,"")</f>
        <v/>
      </c>
      <c r="J71" s="12">
        <v>70</v>
      </c>
      <c r="K71"/>
      <c r="L71"/>
      <c r="R71" s="7"/>
      <c r="S71" s="7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EZ71" s="98"/>
      <c r="FA71" s="98"/>
      <c r="FB71" s="98"/>
      <c r="FC71" s="98"/>
      <c r="FD71" s="98"/>
    </row>
    <row r="72" spans="2:160">
      <c r="B72" s="30">
        <f t="shared" si="6"/>
        <v>0</v>
      </c>
      <c r="C72" s="30" t="str">
        <f t="shared" si="7"/>
        <v/>
      </c>
      <c r="D72" s="30" t="str">
        <f t="shared" si="8"/>
        <v/>
      </c>
      <c r="E72" s="30" t="str">
        <f t="shared" si="9"/>
        <v/>
      </c>
      <c r="F72" s="30" t="str">
        <f t="shared" si="10"/>
        <v/>
      </c>
      <c r="G72" s="30" t="str">
        <f t="shared" si="11"/>
        <v/>
      </c>
      <c r="H72" s="101" t="str">
        <f>IF(AND(M72&gt;0,M72&lt;=STATS!$C$22),1,"")</f>
        <v/>
      </c>
      <c r="J72" s="12">
        <v>71</v>
      </c>
      <c r="K72"/>
      <c r="L72"/>
      <c r="R72" s="7"/>
      <c r="S72" s="7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EZ72" s="98"/>
      <c r="FA72" s="98"/>
      <c r="FB72" s="98"/>
      <c r="FC72" s="98"/>
      <c r="FD72" s="98"/>
    </row>
    <row r="73" spans="2:160">
      <c r="B73" s="30">
        <f t="shared" si="6"/>
        <v>0</v>
      </c>
      <c r="C73" s="30" t="str">
        <f t="shared" si="7"/>
        <v/>
      </c>
      <c r="D73" s="30" t="str">
        <f t="shared" si="8"/>
        <v/>
      </c>
      <c r="E73" s="30" t="str">
        <f t="shared" si="9"/>
        <v/>
      </c>
      <c r="F73" s="30" t="str">
        <f t="shared" si="10"/>
        <v/>
      </c>
      <c r="G73" s="30" t="str">
        <f t="shared" si="11"/>
        <v/>
      </c>
      <c r="H73" s="101" t="str">
        <f>IF(AND(M73&gt;0,M73&lt;=STATS!$C$22),1,"")</f>
        <v/>
      </c>
      <c r="J73" s="12">
        <v>72</v>
      </c>
      <c r="K73"/>
      <c r="L73"/>
      <c r="R73" s="7"/>
      <c r="S73" s="7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EZ73" s="98"/>
      <c r="FA73" s="98"/>
      <c r="FB73" s="98"/>
      <c r="FC73" s="98"/>
      <c r="FD73" s="98"/>
    </row>
    <row r="74" spans="2:160">
      <c r="B74" s="30">
        <f t="shared" si="6"/>
        <v>0</v>
      </c>
      <c r="C74" s="30" t="str">
        <f t="shared" si="7"/>
        <v/>
      </c>
      <c r="D74" s="30" t="str">
        <f t="shared" si="8"/>
        <v/>
      </c>
      <c r="E74" s="30" t="str">
        <f t="shared" si="9"/>
        <v/>
      </c>
      <c r="F74" s="30" t="str">
        <f t="shared" si="10"/>
        <v/>
      </c>
      <c r="G74" s="30" t="str">
        <f t="shared" si="11"/>
        <v/>
      </c>
      <c r="H74" s="101" t="str">
        <f>IF(AND(M74&gt;0,M74&lt;=STATS!$C$22),1,"")</f>
        <v/>
      </c>
      <c r="J74" s="12">
        <v>73</v>
      </c>
      <c r="K74"/>
      <c r="L74"/>
      <c r="R74" s="7"/>
      <c r="S74" s="7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EZ74" s="98"/>
      <c r="FA74" s="98"/>
      <c r="FB74" s="98"/>
      <c r="FC74" s="98"/>
      <c r="FD74" s="98"/>
    </row>
    <row r="75" spans="2:160">
      <c r="B75" s="30">
        <f t="shared" si="6"/>
        <v>0</v>
      </c>
      <c r="C75" s="30" t="str">
        <f t="shared" si="7"/>
        <v/>
      </c>
      <c r="D75" s="30" t="str">
        <f t="shared" si="8"/>
        <v/>
      </c>
      <c r="E75" s="30" t="str">
        <f t="shared" si="9"/>
        <v/>
      </c>
      <c r="F75" s="30" t="str">
        <f t="shared" si="10"/>
        <v/>
      </c>
      <c r="G75" s="30" t="str">
        <f t="shared" si="11"/>
        <v/>
      </c>
      <c r="H75" s="101" t="str">
        <f>IF(AND(M75&gt;0,M75&lt;=STATS!$C$22),1,"")</f>
        <v/>
      </c>
      <c r="J75" s="12">
        <v>74</v>
      </c>
      <c r="K75"/>
      <c r="L75"/>
      <c r="R75" s="7"/>
      <c r="S75" s="7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EZ75" s="98"/>
      <c r="FA75" s="98"/>
      <c r="FB75" s="98"/>
      <c r="FC75" s="98"/>
      <c r="FD75" s="98"/>
    </row>
    <row r="76" spans="2:160">
      <c r="B76" s="30">
        <f t="shared" si="6"/>
        <v>0</v>
      </c>
      <c r="C76" s="30" t="str">
        <f t="shared" si="7"/>
        <v/>
      </c>
      <c r="D76" s="30" t="str">
        <f t="shared" si="8"/>
        <v/>
      </c>
      <c r="E76" s="30" t="str">
        <f t="shared" si="9"/>
        <v/>
      </c>
      <c r="F76" s="30" t="str">
        <f t="shared" si="10"/>
        <v/>
      </c>
      <c r="G76" s="30" t="str">
        <f t="shared" si="11"/>
        <v/>
      </c>
      <c r="H76" s="101" t="str">
        <f>IF(AND(M76&gt;0,M76&lt;=STATS!$C$22),1,"")</f>
        <v/>
      </c>
      <c r="J76" s="12">
        <v>75</v>
      </c>
      <c r="K76"/>
      <c r="L76"/>
      <c r="R76" s="7"/>
      <c r="S76" s="7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EZ76" s="98"/>
      <c r="FA76" s="98"/>
      <c r="FB76" s="98"/>
      <c r="FC76" s="98"/>
      <c r="FD76" s="98"/>
    </row>
    <row r="77" spans="2:160">
      <c r="B77" s="30">
        <f t="shared" si="6"/>
        <v>0</v>
      </c>
      <c r="C77" s="30" t="str">
        <f t="shared" si="7"/>
        <v/>
      </c>
      <c r="D77" s="30" t="str">
        <f t="shared" si="8"/>
        <v/>
      </c>
      <c r="E77" s="30" t="str">
        <f t="shared" si="9"/>
        <v/>
      </c>
      <c r="F77" s="30" t="str">
        <f t="shared" si="10"/>
        <v/>
      </c>
      <c r="G77" s="30" t="str">
        <f t="shared" si="11"/>
        <v/>
      </c>
      <c r="H77" s="101" t="str">
        <f>IF(AND(M77&gt;0,M77&lt;=STATS!$C$22),1,"")</f>
        <v/>
      </c>
      <c r="J77" s="12">
        <v>76</v>
      </c>
      <c r="K77"/>
      <c r="L77"/>
      <c r="R77" s="7"/>
      <c r="S77" s="7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EZ77" s="98"/>
      <c r="FA77" s="98"/>
      <c r="FB77" s="98"/>
      <c r="FC77" s="98"/>
      <c r="FD77" s="98"/>
    </row>
    <row r="78" spans="2:160">
      <c r="B78" s="30">
        <f t="shared" si="6"/>
        <v>0</v>
      </c>
      <c r="C78" s="30" t="str">
        <f t="shared" si="7"/>
        <v/>
      </c>
      <c r="D78" s="30" t="str">
        <f t="shared" si="8"/>
        <v/>
      </c>
      <c r="E78" s="30" t="str">
        <f t="shared" si="9"/>
        <v/>
      </c>
      <c r="F78" s="30" t="str">
        <f t="shared" si="10"/>
        <v/>
      </c>
      <c r="G78" s="30" t="str">
        <f t="shared" si="11"/>
        <v/>
      </c>
      <c r="H78" s="101" t="str">
        <f>IF(AND(M78&gt;0,M78&lt;=STATS!$C$22),1,"")</f>
        <v/>
      </c>
      <c r="J78" s="12">
        <v>77</v>
      </c>
      <c r="K78"/>
      <c r="L78"/>
      <c r="R78" s="7"/>
      <c r="S78" s="7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EZ78" s="98"/>
      <c r="FA78" s="98"/>
      <c r="FB78" s="98"/>
      <c r="FC78" s="98"/>
      <c r="FD78" s="98"/>
    </row>
    <row r="79" spans="2:160">
      <c r="B79" s="30">
        <f t="shared" si="6"/>
        <v>0</v>
      </c>
      <c r="C79" s="30" t="str">
        <f t="shared" si="7"/>
        <v/>
      </c>
      <c r="D79" s="30" t="str">
        <f t="shared" si="8"/>
        <v/>
      </c>
      <c r="E79" s="30" t="str">
        <f t="shared" si="9"/>
        <v/>
      </c>
      <c r="F79" s="30" t="str">
        <f t="shared" si="10"/>
        <v/>
      </c>
      <c r="G79" s="30" t="str">
        <f t="shared" si="11"/>
        <v/>
      </c>
      <c r="H79" s="101" t="str">
        <f>IF(AND(M79&gt;0,M79&lt;=STATS!$C$22),1,"")</f>
        <v/>
      </c>
      <c r="J79" s="12">
        <v>78</v>
      </c>
      <c r="K79"/>
      <c r="L79"/>
      <c r="R79" s="7"/>
      <c r="S79" s="7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EZ79" s="98"/>
      <c r="FA79" s="98"/>
      <c r="FB79" s="98"/>
      <c r="FC79" s="98"/>
      <c r="FD79" s="98"/>
    </row>
    <row r="80" spans="2:160">
      <c r="B80" s="30">
        <f t="shared" si="6"/>
        <v>0</v>
      </c>
      <c r="C80" s="30" t="str">
        <f t="shared" si="7"/>
        <v/>
      </c>
      <c r="D80" s="30" t="str">
        <f t="shared" si="8"/>
        <v/>
      </c>
      <c r="E80" s="30" t="str">
        <f t="shared" si="9"/>
        <v/>
      </c>
      <c r="F80" s="30" t="str">
        <f t="shared" si="10"/>
        <v/>
      </c>
      <c r="G80" s="30" t="str">
        <f t="shared" si="11"/>
        <v/>
      </c>
      <c r="H80" s="101" t="str">
        <f>IF(AND(M80&gt;0,M80&lt;=STATS!$C$22),1,"")</f>
        <v/>
      </c>
      <c r="J80" s="12">
        <v>79</v>
      </c>
      <c r="K80"/>
      <c r="L80"/>
      <c r="R80" s="7"/>
      <c r="S80" s="7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EZ80" s="98"/>
      <c r="FA80" s="98"/>
      <c r="FB80" s="98"/>
      <c r="FC80" s="98"/>
      <c r="FD80" s="98"/>
    </row>
    <row r="81" spans="2:160">
      <c r="B81" s="30">
        <f t="shared" si="6"/>
        <v>0</v>
      </c>
      <c r="C81" s="30" t="str">
        <f t="shared" si="7"/>
        <v/>
      </c>
      <c r="D81" s="30" t="str">
        <f t="shared" si="8"/>
        <v/>
      </c>
      <c r="E81" s="30" t="str">
        <f t="shared" si="9"/>
        <v/>
      </c>
      <c r="F81" s="30" t="str">
        <f t="shared" si="10"/>
        <v/>
      </c>
      <c r="G81" s="30" t="str">
        <f t="shared" si="11"/>
        <v/>
      </c>
      <c r="H81" s="101" t="str">
        <f>IF(AND(M81&gt;0,M81&lt;=STATS!$C$22),1,"")</f>
        <v/>
      </c>
      <c r="J81" s="12">
        <v>80</v>
      </c>
      <c r="K81"/>
      <c r="L81"/>
      <c r="R81" s="7"/>
      <c r="S81" s="7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EZ81" s="98"/>
      <c r="FA81" s="98"/>
      <c r="FB81" s="98"/>
      <c r="FC81" s="98"/>
      <c r="FD81" s="98"/>
    </row>
    <row r="82" spans="2:160">
      <c r="B82" s="30">
        <f t="shared" si="6"/>
        <v>0</v>
      </c>
      <c r="C82" s="30" t="str">
        <f t="shared" si="7"/>
        <v/>
      </c>
      <c r="D82" s="30" t="str">
        <f t="shared" si="8"/>
        <v/>
      </c>
      <c r="E82" s="30" t="str">
        <f t="shared" si="9"/>
        <v/>
      </c>
      <c r="F82" s="30" t="str">
        <f t="shared" si="10"/>
        <v/>
      </c>
      <c r="G82" s="30" t="str">
        <f t="shared" si="11"/>
        <v/>
      </c>
      <c r="H82" s="101" t="str">
        <f>IF(AND(M82&gt;0,M82&lt;=STATS!$C$22),1,"")</f>
        <v/>
      </c>
      <c r="J82" s="12">
        <v>81</v>
      </c>
      <c r="K82"/>
      <c r="L82"/>
      <c r="R82" s="7"/>
      <c r="S82" s="7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EZ82" s="98"/>
      <c r="FA82" s="98"/>
      <c r="FB82" s="98"/>
      <c r="FC82" s="98"/>
      <c r="FD82" s="98"/>
    </row>
    <row r="83" spans="2:160">
      <c r="B83" s="30">
        <f t="shared" si="6"/>
        <v>0</v>
      </c>
      <c r="C83" s="30" t="str">
        <f t="shared" si="7"/>
        <v/>
      </c>
      <c r="D83" s="30" t="str">
        <f t="shared" si="8"/>
        <v/>
      </c>
      <c r="E83" s="30" t="str">
        <f t="shared" si="9"/>
        <v/>
      </c>
      <c r="F83" s="30" t="str">
        <f t="shared" si="10"/>
        <v/>
      </c>
      <c r="G83" s="30" t="str">
        <f t="shared" si="11"/>
        <v/>
      </c>
      <c r="H83" s="101" t="str">
        <f>IF(AND(M83&gt;0,M83&lt;=STATS!$C$22),1,"")</f>
        <v/>
      </c>
      <c r="J83" s="12">
        <v>82</v>
      </c>
      <c r="K83"/>
      <c r="L83"/>
      <c r="R83" s="7"/>
      <c r="S83" s="7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EZ83" s="98"/>
      <c r="FA83" s="98"/>
      <c r="FB83" s="98"/>
      <c r="FC83" s="98"/>
      <c r="FD83" s="98"/>
    </row>
    <row r="84" spans="2:160">
      <c r="B84" s="30">
        <f t="shared" si="6"/>
        <v>0</v>
      </c>
      <c r="C84" s="30" t="str">
        <f t="shared" si="7"/>
        <v/>
      </c>
      <c r="D84" s="30" t="str">
        <f t="shared" si="8"/>
        <v/>
      </c>
      <c r="E84" s="30" t="str">
        <f t="shared" si="9"/>
        <v/>
      </c>
      <c r="F84" s="30" t="str">
        <f t="shared" si="10"/>
        <v/>
      </c>
      <c r="G84" s="30" t="str">
        <f t="shared" si="11"/>
        <v/>
      </c>
      <c r="H84" s="101" t="str">
        <f>IF(AND(M84&gt;0,M84&lt;=STATS!$C$22),1,"")</f>
        <v/>
      </c>
      <c r="J84" s="12">
        <v>83</v>
      </c>
      <c r="K84"/>
      <c r="L84"/>
      <c r="R84" s="7"/>
      <c r="S84" s="7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EZ84" s="98"/>
      <c r="FA84" s="98"/>
      <c r="FB84" s="98"/>
      <c r="FC84" s="98"/>
      <c r="FD84" s="98"/>
    </row>
    <row r="85" spans="2:160">
      <c r="B85" s="30">
        <f t="shared" si="6"/>
        <v>0</v>
      </c>
      <c r="C85" s="30" t="str">
        <f t="shared" si="7"/>
        <v/>
      </c>
      <c r="D85" s="30" t="str">
        <f t="shared" si="8"/>
        <v/>
      </c>
      <c r="E85" s="30" t="str">
        <f t="shared" si="9"/>
        <v/>
      </c>
      <c r="F85" s="30" t="str">
        <f t="shared" si="10"/>
        <v/>
      </c>
      <c r="G85" s="30" t="str">
        <f t="shared" si="11"/>
        <v/>
      </c>
      <c r="H85" s="101" t="str">
        <f>IF(AND(M85&gt;0,M85&lt;=STATS!$C$22),1,"")</f>
        <v/>
      </c>
      <c r="J85" s="12">
        <v>84</v>
      </c>
      <c r="K85"/>
      <c r="L85"/>
      <c r="R85" s="7"/>
      <c r="S85" s="7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EZ85" s="98"/>
      <c r="FA85" s="98"/>
      <c r="FB85" s="98"/>
      <c r="FC85" s="98"/>
      <c r="FD85" s="98"/>
    </row>
    <row r="86" spans="2:160">
      <c r="B86" s="30">
        <f t="shared" si="6"/>
        <v>0</v>
      </c>
      <c r="C86" s="30" t="str">
        <f t="shared" si="7"/>
        <v/>
      </c>
      <c r="D86" s="30" t="str">
        <f t="shared" si="8"/>
        <v/>
      </c>
      <c r="E86" s="30" t="str">
        <f t="shared" si="9"/>
        <v/>
      </c>
      <c r="F86" s="30" t="str">
        <f t="shared" si="10"/>
        <v/>
      </c>
      <c r="G86" s="30" t="str">
        <f t="shared" si="11"/>
        <v/>
      </c>
      <c r="H86" s="101" t="str">
        <f>IF(AND(M86&gt;0,M86&lt;=STATS!$C$22),1,"")</f>
        <v/>
      </c>
      <c r="J86" s="12">
        <v>85</v>
      </c>
      <c r="K86"/>
      <c r="L86"/>
      <c r="R86" s="7"/>
      <c r="S86" s="7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EZ86" s="98"/>
      <c r="FA86" s="98"/>
      <c r="FB86" s="98"/>
      <c r="FC86" s="98"/>
      <c r="FD86" s="98"/>
    </row>
    <row r="87" spans="2:160">
      <c r="B87" s="30">
        <f t="shared" si="6"/>
        <v>0</v>
      </c>
      <c r="C87" s="30" t="str">
        <f t="shared" si="7"/>
        <v/>
      </c>
      <c r="D87" s="30" t="str">
        <f t="shared" si="8"/>
        <v/>
      </c>
      <c r="E87" s="30" t="str">
        <f t="shared" si="9"/>
        <v/>
      </c>
      <c r="F87" s="30" t="str">
        <f t="shared" si="10"/>
        <v/>
      </c>
      <c r="G87" s="30" t="str">
        <f t="shared" si="11"/>
        <v/>
      </c>
      <c r="H87" s="101" t="str">
        <f>IF(AND(M87&gt;0,M87&lt;=STATS!$C$22),1,"")</f>
        <v/>
      </c>
      <c r="J87" s="12">
        <v>86</v>
      </c>
      <c r="K87"/>
      <c r="L87"/>
      <c r="R87" s="7"/>
      <c r="S87" s="7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EZ87" s="98"/>
      <c r="FA87" s="98"/>
      <c r="FB87" s="98"/>
      <c r="FC87" s="98"/>
      <c r="FD87" s="98"/>
    </row>
    <row r="88" spans="2:160">
      <c r="B88" s="30">
        <f t="shared" si="6"/>
        <v>0</v>
      </c>
      <c r="C88" s="30" t="str">
        <f t="shared" si="7"/>
        <v/>
      </c>
      <c r="D88" s="30" t="str">
        <f t="shared" si="8"/>
        <v/>
      </c>
      <c r="E88" s="30" t="str">
        <f t="shared" si="9"/>
        <v/>
      </c>
      <c r="F88" s="30" t="str">
        <f t="shared" si="10"/>
        <v/>
      </c>
      <c r="G88" s="30" t="str">
        <f t="shared" si="11"/>
        <v/>
      </c>
      <c r="H88" s="101" t="str">
        <f>IF(AND(M88&gt;0,M88&lt;=STATS!$C$22),1,"")</f>
        <v/>
      </c>
      <c r="J88" s="12">
        <v>87</v>
      </c>
      <c r="K88"/>
      <c r="L88"/>
      <c r="R88" s="7"/>
      <c r="S88" s="7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EZ88" s="98"/>
      <c r="FA88" s="98"/>
      <c r="FB88" s="98"/>
      <c r="FC88" s="98"/>
      <c r="FD88" s="98"/>
    </row>
    <row r="89" spans="2:160">
      <c r="B89" s="30">
        <f t="shared" si="6"/>
        <v>0</v>
      </c>
      <c r="C89" s="30" t="str">
        <f t="shared" si="7"/>
        <v/>
      </c>
      <c r="D89" s="30" t="str">
        <f t="shared" si="8"/>
        <v/>
      </c>
      <c r="E89" s="30" t="str">
        <f t="shared" si="9"/>
        <v/>
      </c>
      <c r="F89" s="30" t="str">
        <f t="shared" si="10"/>
        <v/>
      </c>
      <c r="G89" s="30" t="str">
        <f t="shared" si="11"/>
        <v/>
      </c>
      <c r="H89" s="101" t="str">
        <f>IF(AND(M89&gt;0,M89&lt;=STATS!$C$22),1,"")</f>
        <v/>
      </c>
      <c r="J89" s="12">
        <v>88</v>
      </c>
      <c r="K89"/>
      <c r="L89"/>
      <c r="R89" s="7"/>
      <c r="S89" s="7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EZ89" s="98"/>
      <c r="FA89" s="98"/>
      <c r="FB89" s="98"/>
      <c r="FC89" s="98"/>
      <c r="FD89" s="98"/>
    </row>
    <row r="90" spans="2:160">
      <c r="B90" s="30">
        <f t="shared" si="6"/>
        <v>0</v>
      </c>
      <c r="C90" s="30" t="str">
        <f t="shared" si="7"/>
        <v/>
      </c>
      <c r="D90" s="30" t="str">
        <f t="shared" si="8"/>
        <v/>
      </c>
      <c r="E90" s="30" t="str">
        <f t="shared" si="9"/>
        <v/>
      </c>
      <c r="F90" s="30" t="str">
        <f t="shared" si="10"/>
        <v/>
      </c>
      <c r="G90" s="30" t="str">
        <f t="shared" si="11"/>
        <v/>
      </c>
      <c r="H90" s="101" t="str">
        <f>IF(AND(M90&gt;0,M90&lt;=STATS!$C$22),1,"")</f>
        <v/>
      </c>
      <c r="J90" s="12">
        <v>89</v>
      </c>
      <c r="K90"/>
      <c r="L90"/>
      <c r="R90" s="7"/>
      <c r="S90" s="7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EZ90" s="98"/>
      <c r="FA90" s="98"/>
      <c r="FB90" s="98"/>
      <c r="FC90" s="98"/>
      <c r="FD90" s="98"/>
    </row>
    <row r="91" spans="2:160">
      <c r="B91" s="30">
        <f t="shared" si="6"/>
        <v>0</v>
      </c>
      <c r="C91" s="30" t="str">
        <f t="shared" si="7"/>
        <v/>
      </c>
      <c r="D91" s="30" t="str">
        <f t="shared" si="8"/>
        <v/>
      </c>
      <c r="E91" s="30" t="str">
        <f t="shared" si="9"/>
        <v/>
      </c>
      <c r="F91" s="30" t="str">
        <f t="shared" si="10"/>
        <v/>
      </c>
      <c r="G91" s="30" t="str">
        <f t="shared" si="11"/>
        <v/>
      </c>
      <c r="H91" s="101" t="str">
        <f>IF(AND(M91&gt;0,M91&lt;=STATS!$C$22),1,"")</f>
        <v/>
      </c>
      <c r="J91" s="12">
        <v>90</v>
      </c>
      <c r="K91"/>
      <c r="L91"/>
      <c r="R91" s="7"/>
      <c r="S91" s="7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EZ91" s="98"/>
      <c r="FA91" s="98"/>
      <c r="FB91" s="98"/>
      <c r="FC91" s="98"/>
      <c r="FD91" s="98"/>
    </row>
    <row r="92" spans="2:160">
      <c r="B92" s="30">
        <f t="shared" si="6"/>
        <v>0</v>
      </c>
      <c r="C92" s="30" t="str">
        <f t="shared" si="7"/>
        <v/>
      </c>
      <c r="D92" s="30" t="str">
        <f t="shared" si="8"/>
        <v/>
      </c>
      <c r="E92" s="30" t="str">
        <f t="shared" si="9"/>
        <v/>
      </c>
      <c r="F92" s="30" t="str">
        <f t="shared" si="10"/>
        <v/>
      </c>
      <c r="G92" s="30" t="str">
        <f t="shared" si="11"/>
        <v/>
      </c>
      <c r="H92" s="101" t="str">
        <f>IF(AND(M92&gt;0,M92&lt;=STATS!$C$22),1,"")</f>
        <v/>
      </c>
      <c r="J92" s="12">
        <v>91</v>
      </c>
      <c r="K92"/>
      <c r="L92"/>
      <c r="R92" s="7"/>
      <c r="S92" s="7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EZ92" s="98"/>
      <c r="FA92" s="98"/>
      <c r="FB92" s="98"/>
      <c r="FC92" s="98"/>
      <c r="FD92" s="98"/>
    </row>
    <row r="93" spans="2:160">
      <c r="B93" s="30">
        <f t="shared" si="6"/>
        <v>0</v>
      </c>
      <c r="C93" s="30" t="str">
        <f t="shared" si="7"/>
        <v/>
      </c>
      <c r="D93" s="30" t="str">
        <f t="shared" si="8"/>
        <v/>
      </c>
      <c r="E93" s="30" t="str">
        <f t="shared" si="9"/>
        <v/>
      </c>
      <c r="F93" s="30" t="str">
        <f t="shared" si="10"/>
        <v/>
      </c>
      <c r="G93" s="30" t="str">
        <f t="shared" si="11"/>
        <v/>
      </c>
      <c r="H93" s="101" t="str">
        <f>IF(AND(M93&gt;0,M93&lt;=STATS!$C$22),1,"")</f>
        <v/>
      </c>
      <c r="J93" s="12">
        <v>92</v>
      </c>
      <c r="K93"/>
      <c r="L93"/>
      <c r="R93" s="7"/>
      <c r="S93" s="7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EZ93" s="98"/>
      <c r="FA93" s="98"/>
      <c r="FB93" s="98"/>
      <c r="FC93" s="98"/>
      <c r="FD93" s="98"/>
    </row>
    <row r="94" spans="2:160">
      <c r="B94" s="30">
        <f t="shared" si="6"/>
        <v>0</v>
      </c>
      <c r="C94" s="30" t="str">
        <f t="shared" si="7"/>
        <v/>
      </c>
      <c r="D94" s="30" t="str">
        <f t="shared" si="8"/>
        <v/>
      </c>
      <c r="E94" s="30" t="str">
        <f t="shared" si="9"/>
        <v/>
      </c>
      <c r="F94" s="30" t="str">
        <f t="shared" si="10"/>
        <v/>
      </c>
      <c r="G94" s="30" t="str">
        <f t="shared" si="11"/>
        <v/>
      </c>
      <c r="H94" s="101" t="str">
        <f>IF(AND(M94&gt;0,M94&lt;=STATS!$C$22),1,"")</f>
        <v/>
      </c>
      <c r="J94" s="12">
        <v>93</v>
      </c>
      <c r="K94"/>
      <c r="L94"/>
      <c r="R94" s="7"/>
      <c r="S94" s="7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EZ94" s="98"/>
      <c r="FA94" s="98"/>
      <c r="FB94" s="98"/>
      <c r="FC94" s="98"/>
      <c r="FD94" s="98"/>
    </row>
    <row r="95" spans="2:160">
      <c r="B95" s="30">
        <f t="shared" si="6"/>
        <v>0</v>
      </c>
      <c r="C95" s="30" t="str">
        <f t="shared" si="7"/>
        <v/>
      </c>
      <c r="D95" s="30" t="str">
        <f t="shared" si="8"/>
        <v/>
      </c>
      <c r="E95" s="30" t="str">
        <f t="shared" si="9"/>
        <v/>
      </c>
      <c r="F95" s="30" t="str">
        <f t="shared" si="10"/>
        <v/>
      </c>
      <c r="G95" s="30" t="str">
        <f t="shared" si="11"/>
        <v/>
      </c>
      <c r="H95" s="101" t="str">
        <f>IF(AND(M95&gt;0,M95&lt;=STATS!$C$22),1,"")</f>
        <v/>
      </c>
      <c r="J95" s="12">
        <v>94</v>
      </c>
      <c r="K95"/>
      <c r="L95"/>
      <c r="R95" s="7"/>
      <c r="S95" s="7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EZ95" s="98"/>
      <c r="FA95" s="98"/>
      <c r="FB95" s="98"/>
      <c r="FC95" s="98"/>
      <c r="FD95" s="98"/>
    </row>
    <row r="96" spans="2:160">
      <c r="B96" s="30">
        <f t="shared" si="6"/>
        <v>0</v>
      </c>
      <c r="C96" s="30" t="str">
        <f t="shared" si="7"/>
        <v/>
      </c>
      <c r="D96" s="30" t="str">
        <f t="shared" si="8"/>
        <v/>
      </c>
      <c r="E96" s="30" t="str">
        <f t="shared" si="9"/>
        <v/>
      </c>
      <c r="F96" s="30" t="str">
        <f t="shared" si="10"/>
        <v/>
      </c>
      <c r="G96" s="30" t="str">
        <f t="shared" si="11"/>
        <v/>
      </c>
      <c r="H96" s="101" t="str">
        <f>IF(AND(M96&gt;0,M96&lt;=STATS!$C$22),1,"")</f>
        <v/>
      </c>
      <c r="J96" s="12">
        <v>95</v>
      </c>
      <c r="K96"/>
      <c r="L96"/>
      <c r="R96" s="7"/>
      <c r="S96" s="7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EZ96" s="98"/>
      <c r="FA96" s="98"/>
      <c r="FB96" s="98"/>
      <c r="FC96" s="98"/>
      <c r="FD96" s="98"/>
    </row>
    <row r="97" spans="2:160">
      <c r="B97" s="30">
        <f t="shared" si="6"/>
        <v>0</v>
      </c>
      <c r="C97" s="30" t="str">
        <f t="shared" si="7"/>
        <v/>
      </c>
      <c r="D97" s="30" t="str">
        <f t="shared" si="8"/>
        <v/>
      </c>
      <c r="E97" s="30" t="str">
        <f t="shared" si="9"/>
        <v/>
      </c>
      <c r="F97" s="30" t="str">
        <f t="shared" si="10"/>
        <v/>
      </c>
      <c r="G97" s="30" t="str">
        <f t="shared" si="11"/>
        <v/>
      </c>
      <c r="H97" s="101" t="str">
        <f>IF(AND(M97&gt;0,M97&lt;=STATS!$C$22),1,"")</f>
        <v/>
      </c>
      <c r="J97" s="12">
        <v>96</v>
      </c>
      <c r="K97"/>
      <c r="L97"/>
      <c r="R97" s="7"/>
      <c r="S97" s="7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EZ97" s="98"/>
      <c r="FA97" s="98"/>
      <c r="FB97" s="98"/>
      <c r="FC97" s="98"/>
      <c r="FD97" s="98"/>
    </row>
    <row r="98" spans="2:160">
      <c r="B98" s="30">
        <f t="shared" si="6"/>
        <v>0</v>
      </c>
      <c r="C98" s="30" t="str">
        <f t="shared" si="7"/>
        <v/>
      </c>
      <c r="D98" s="30" t="str">
        <f t="shared" si="8"/>
        <v/>
      </c>
      <c r="E98" s="30" t="str">
        <f t="shared" si="9"/>
        <v/>
      </c>
      <c r="F98" s="30" t="str">
        <f t="shared" si="10"/>
        <v/>
      </c>
      <c r="G98" s="30" t="str">
        <f t="shared" si="11"/>
        <v/>
      </c>
      <c r="H98" s="101" t="str">
        <f>IF(AND(M98&gt;0,M98&lt;=STATS!$C$22),1,"")</f>
        <v/>
      </c>
      <c r="J98" s="12">
        <v>97</v>
      </c>
      <c r="K98"/>
      <c r="L98"/>
      <c r="R98" s="7"/>
      <c r="S98" s="7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EZ98" s="98"/>
      <c r="FA98" s="98"/>
      <c r="FB98" s="98"/>
      <c r="FC98" s="98"/>
      <c r="FD98" s="98"/>
    </row>
    <row r="99" spans="2:160">
      <c r="B99" s="30">
        <f t="shared" si="6"/>
        <v>0</v>
      </c>
      <c r="C99" s="30" t="str">
        <f t="shared" si="7"/>
        <v/>
      </c>
      <c r="D99" s="30" t="str">
        <f t="shared" si="8"/>
        <v/>
      </c>
      <c r="E99" s="30" t="str">
        <f t="shared" si="9"/>
        <v/>
      </c>
      <c r="F99" s="30" t="str">
        <f t="shared" si="10"/>
        <v/>
      </c>
      <c r="G99" s="30" t="str">
        <f t="shared" si="11"/>
        <v/>
      </c>
      <c r="H99" s="101" t="str">
        <f>IF(AND(M99&gt;0,M99&lt;=STATS!$C$22),1,"")</f>
        <v/>
      </c>
      <c r="J99" s="12">
        <v>98</v>
      </c>
      <c r="K99"/>
      <c r="L99"/>
      <c r="R99" s="7"/>
      <c r="S99" s="7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EZ99" s="98"/>
      <c r="FA99" s="98"/>
      <c r="FB99" s="98"/>
      <c r="FC99" s="98"/>
      <c r="FD99" s="98"/>
    </row>
    <row r="100" spans="2:160">
      <c r="B100" s="30">
        <f t="shared" si="6"/>
        <v>0</v>
      </c>
      <c r="C100" s="30" t="str">
        <f t="shared" si="7"/>
        <v/>
      </c>
      <c r="D100" s="30" t="str">
        <f t="shared" si="8"/>
        <v/>
      </c>
      <c r="E100" s="30" t="str">
        <f t="shared" si="9"/>
        <v/>
      </c>
      <c r="F100" s="30" t="str">
        <f t="shared" si="10"/>
        <v/>
      </c>
      <c r="G100" s="30" t="str">
        <f t="shared" si="11"/>
        <v/>
      </c>
      <c r="H100" s="101" t="str">
        <f>IF(AND(M100&gt;0,M100&lt;=STATS!$C$22),1,"")</f>
        <v/>
      </c>
      <c r="J100" s="12">
        <v>99</v>
      </c>
      <c r="K100"/>
      <c r="L100"/>
      <c r="R100" s="7"/>
      <c r="S100" s="7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EZ100" s="98"/>
      <c r="FA100" s="98"/>
      <c r="FB100" s="98"/>
      <c r="FC100" s="98"/>
      <c r="FD100" s="98"/>
    </row>
    <row r="101" spans="2:160">
      <c r="B101" s="30">
        <f t="shared" si="6"/>
        <v>0</v>
      </c>
      <c r="C101" s="30" t="str">
        <f t="shared" si="7"/>
        <v/>
      </c>
      <c r="D101" s="30" t="str">
        <f t="shared" si="8"/>
        <v/>
      </c>
      <c r="E101" s="30" t="str">
        <f t="shared" si="9"/>
        <v/>
      </c>
      <c r="F101" s="30" t="str">
        <f t="shared" si="10"/>
        <v/>
      </c>
      <c r="G101" s="30" t="str">
        <f t="shared" si="11"/>
        <v/>
      </c>
      <c r="H101" s="101" t="str">
        <f>IF(AND(M101&gt;0,M101&lt;=STATS!$C$22),1,"")</f>
        <v/>
      </c>
      <c r="J101" s="12">
        <v>100</v>
      </c>
      <c r="K101"/>
      <c r="L101"/>
      <c r="R101" s="7"/>
      <c r="S101" s="7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EZ101" s="98"/>
      <c r="FA101" s="98"/>
      <c r="FB101" s="98"/>
      <c r="FC101" s="98"/>
      <c r="FD101" s="98"/>
    </row>
    <row r="102" spans="2:160">
      <c r="B102" s="30">
        <f t="shared" si="6"/>
        <v>0</v>
      </c>
      <c r="C102" s="30" t="str">
        <f t="shared" si="7"/>
        <v/>
      </c>
      <c r="D102" s="30" t="str">
        <f t="shared" si="8"/>
        <v/>
      </c>
      <c r="E102" s="30" t="str">
        <f t="shared" si="9"/>
        <v/>
      </c>
      <c r="F102" s="30" t="str">
        <f t="shared" si="10"/>
        <v/>
      </c>
      <c r="G102" s="30" t="str">
        <f t="shared" si="11"/>
        <v/>
      </c>
      <c r="H102" s="101" t="str">
        <f>IF(AND(M102&gt;0,M102&lt;=STATS!$C$22),1,"")</f>
        <v/>
      </c>
      <c r="J102" s="12">
        <v>101</v>
      </c>
      <c r="K102"/>
      <c r="L102"/>
      <c r="R102" s="7"/>
      <c r="S102" s="7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EZ102" s="98"/>
      <c r="FA102" s="98"/>
      <c r="FB102" s="98"/>
      <c r="FC102" s="98"/>
      <c r="FD102" s="98"/>
    </row>
    <row r="103" spans="2:160">
      <c r="B103" s="30">
        <f t="shared" si="6"/>
        <v>0</v>
      </c>
      <c r="C103" s="30" t="str">
        <f t="shared" si="7"/>
        <v/>
      </c>
      <c r="D103" s="30" t="str">
        <f t="shared" si="8"/>
        <v/>
      </c>
      <c r="E103" s="30" t="str">
        <f t="shared" si="9"/>
        <v/>
      </c>
      <c r="F103" s="30" t="str">
        <f t="shared" si="10"/>
        <v/>
      </c>
      <c r="G103" s="30" t="str">
        <f t="shared" si="11"/>
        <v/>
      </c>
      <c r="H103" s="101" t="str">
        <f>IF(AND(M103&gt;0,M103&lt;=STATS!$C$22),1,"")</f>
        <v/>
      </c>
      <c r="J103" s="12">
        <v>102</v>
      </c>
      <c r="K103"/>
      <c r="L103"/>
      <c r="R103" s="7"/>
      <c r="S103" s="7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EZ103" s="98"/>
      <c r="FA103" s="98"/>
      <c r="FB103" s="98"/>
      <c r="FC103" s="98"/>
      <c r="FD103" s="98"/>
    </row>
    <row r="104" spans="2:160">
      <c r="B104" s="30">
        <f t="shared" si="6"/>
        <v>0</v>
      </c>
      <c r="C104" s="30" t="str">
        <f t="shared" si="7"/>
        <v/>
      </c>
      <c r="D104" s="30" t="str">
        <f t="shared" si="8"/>
        <v/>
      </c>
      <c r="E104" s="30" t="str">
        <f t="shared" si="9"/>
        <v/>
      </c>
      <c r="F104" s="30" t="str">
        <f t="shared" si="10"/>
        <v/>
      </c>
      <c r="G104" s="30" t="str">
        <f t="shared" si="11"/>
        <v/>
      </c>
      <c r="H104" s="101" t="str">
        <f>IF(AND(M104&gt;0,M104&lt;=STATS!$C$22),1,"")</f>
        <v/>
      </c>
      <c r="J104" s="12">
        <v>103</v>
      </c>
      <c r="K104"/>
      <c r="L104"/>
      <c r="R104" s="7"/>
      <c r="S104" s="7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EZ104" s="98"/>
      <c r="FA104" s="98"/>
      <c r="FB104" s="98"/>
      <c r="FC104" s="98"/>
      <c r="FD104" s="98"/>
    </row>
    <row r="105" spans="2:160">
      <c r="B105" s="30">
        <f t="shared" si="6"/>
        <v>0</v>
      </c>
      <c r="C105" s="30" t="str">
        <f t="shared" si="7"/>
        <v/>
      </c>
      <c r="D105" s="30" t="str">
        <f t="shared" si="8"/>
        <v/>
      </c>
      <c r="E105" s="30" t="str">
        <f t="shared" si="9"/>
        <v/>
      </c>
      <c r="F105" s="30" t="str">
        <f t="shared" si="10"/>
        <v/>
      </c>
      <c r="G105" s="30" t="str">
        <f t="shared" si="11"/>
        <v/>
      </c>
      <c r="H105" s="101" t="str">
        <f>IF(AND(M105&gt;0,M105&lt;=STATS!$C$22),1,"")</f>
        <v/>
      </c>
      <c r="J105" s="12">
        <v>104</v>
      </c>
      <c r="K105"/>
      <c r="L105"/>
      <c r="R105" s="7"/>
      <c r="S105" s="7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EZ105" s="98"/>
      <c r="FA105" s="98"/>
      <c r="FB105" s="98"/>
      <c r="FC105" s="98"/>
      <c r="FD105" s="98"/>
    </row>
    <row r="106" spans="2:160">
      <c r="B106" s="30">
        <f t="shared" si="6"/>
        <v>0</v>
      </c>
      <c r="C106" s="30" t="str">
        <f t="shared" si="7"/>
        <v/>
      </c>
      <c r="D106" s="30" t="str">
        <f t="shared" si="8"/>
        <v/>
      </c>
      <c r="E106" s="30" t="str">
        <f t="shared" si="9"/>
        <v/>
      </c>
      <c r="F106" s="30" t="str">
        <f t="shared" si="10"/>
        <v/>
      </c>
      <c r="G106" s="30" t="str">
        <f t="shared" si="11"/>
        <v/>
      </c>
      <c r="H106" s="101" t="str">
        <f>IF(AND(M106&gt;0,M106&lt;=STATS!$C$22),1,"")</f>
        <v/>
      </c>
      <c r="J106" s="12">
        <v>105</v>
      </c>
      <c r="K106"/>
      <c r="L106"/>
      <c r="R106" s="7"/>
      <c r="S106" s="7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EZ106" s="98"/>
      <c r="FA106" s="98"/>
      <c r="FB106" s="98"/>
      <c r="FC106" s="98"/>
      <c r="FD106" s="98"/>
    </row>
    <row r="107" spans="2:160">
      <c r="B107" s="30">
        <f t="shared" si="6"/>
        <v>0</v>
      </c>
      <c r="C107" s="30" t="str">
        <f t="shared" si="7"/>
        <v/>
      </c>
      <c r="D107" s="30" t="str">
        <f t="shared" si="8"/>
        <v/>
      </c>
      <c r="E107" s="30" t="str">
        <f t="shared" si="9"/>
        <v/>
      </c>
      <c r="F107" s="30" t="str">
        <f t="shared" si="10"/>
        <v/>
      </c>
      <c r="G107" s="30" t="str">
        <f t="shared" si="11"/>
        <v/>
      </c>
      <c r="H107" s="101" t="str">
        <f>IF(AND(M107&gt;0,M107&lt;=STATS!$C$22),1,"")</f>
        <v/>
      </c>
      <c r="J107" s="12">
        <v>106</v>
      </c>
      <c r="K107"/>
      <c r="L107"/>
      <c r="R107" s="7"/>
      <c r="S107" s="7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EZ107" s="98"/>
      <c r="FA107" s="98"/>
      <c r="FB107" s="98"/>
      <c r="FC107" s="98"/>
      <c r="FD107" s="98"/>
    </row>
    <row r="108" spans="2:160">
      <c r="B108" s="30">
        <f t="shared" si="6"/>
        <v>0</v>
      </c>
      <c r="C108" s="30" t="str">
        <f t="shared" si="7"/>
        <v/>
      </c>
      <c r="D108" s="30" t="str">
        <f t="shared" si="8"/>
        <v/>
      </c>
      <c r="E108" s="30" t="str">
        <f t="shared" si="9"/>
        <v/>
      </c>
      <c r="F108" s="30" t="str">
        <f t="shared" si="10"/>
        <v/>
      </c>
      <c r="G108" s="30" t="str">
        <f t="shared" si="11"/>
        <v/>
      </c>
      <c r="H108" s="101" t="str">
        <f>IF(AND(M108&gt;0,M108&lt;=STATS!$C$22),1,"")</f>
        <v/>
      </c>
      <c r="J108" s="12">
        <v>107</v>
      </c>
      <c r="K108"/>
      <c r="L108"/>
      <c r="R108" s="7"/>
      <c r="S108" s="7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EZ108" s="98"/>
      <c r="FA108" s="98"/>
      <c r="FB108" s="98"/>
      <c r="FC108" s="98"/>
      <c r="FD108" s="98"/>
    </row>
    <row r="109" spans="2:160">
      <c r="B109" s="30">
        <f t="shared" si="6"/>
        <v>0</v>
      </c>
      <c r="C109" s="30" t="str">
        <f t="shared" si="7"/>
        <v/>
      </c>
      <c r="D109" s="30" t="str">
        <f t="shared" si="8"/>
        <v/>
      </c>
      <c r="E109" s="30" t="str">
        <f t="shared" si="9"/>
        <v/>
      </c>
      <c r="F109" s="30" t="str">
        <f t="shared" si="10"/>
        <v/>
      </c>
      <c r="G109" s="30" t="str">
        <f t="shared" si="11"/>
        <v/>
      </c>
      <c r="H109" s="101" t="str">
        <f>IF(AND(M109&gt;0,M109&lt;=STATS!$C$22),1,"")</f>
        <v/>
      </c>
      <c r="J109" s="12">
        <v>108</v>
      </c>
      <c r="K109"/>
      <c r="L109"/>
      <c r="R109" s="7"/>
      <c r="S109" s="7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EZ109" s="98"/>
      <c r="FA109" s="98"/>
      <c r="FB109" s="98"/>
      <c r="FC109" s="98"/>
      <c r="FD109" s="98"/>
    </row>
    <row r="110" spans="2:160">
      <c r="B110" s="30">
        <f t="shared" si="6"/>
        <v>0</v>
      </c>
      <c r="C110" s="30" t="str">
        <f t="shared" si="7"/>
        <v/>
      </c>
      <c r="D110" s="30" t="str">
        <f t="shared" si="8"/>
        <v/>
      </c>
      <c r="E110" s="30" t="str">
        <f t="shared" si="9"/>
        <v/>
      </c>
      <c r="F110" s="30" t="str">
        <f t="shared" si="10"/>
        <v/>
      </c>
      <c r="G110" s="30" t="str">
        <f t="shared" si="11"/>
        <v/>
      </c>
      <c r="H110" s="101" t="str">
        <f>IF(AND(M110&gt;0,M110&lt;=STATS!$C$22),1,"")</f>
        <v/>
      </c>
      <c r="J110" s="12">
        <v>109</v>
      </c>
      <c r="K110"/>
      <c r="L110"/>
      <c r="R110" s="7"/>
      <c r="S110" s="7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EZ110" s="98"/>
      <c r="FA110" s="98"/>
      <c r="FB110" s="98"/>
      <c r="FC110" s="98"/>
      <c r="FD110" s="98"/>
    </row>
    <row r="111" spans="2:160">
      <c r="B111" s="30">
        <f t="shared" si="6"/>
        <v>0</v>
      </c>
      <c r="C111" s="30" t="str">
        <f t="shared" si="7"/>
        <v/>
      </c>
      <c r="D111" s="30" t="str">
        <f t="shared" si="8"/>
        <v/>
      </c>
      <c r="E111" s="30" t="str">
        <f t="shared" si="9"/>
        <v/>
      </c>
      <c r="F111" s="30" t="str">
        <f t="shared" si="10"/>
        <v/>
      </c>
      <c r="G111" s="30" t="str">
        <f t="shared" si="11"/>
        <v/>
      </c>
      <c r="H111" s="101" t="str">
        <f>IF(AND(M111&gt;0,M111&lt;=STATS!$C$22),1,"")</f>
        <v/>
      </c>
      <c r="J111" s="12">
        <v>110</v>
      </c>
      <c r="K111"/>
      <c r="L111"/>
      <c r="R111" s="7"/>
      <c r="S111" s="7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EZ111" s="98"/>
      <c r="FA111" s="98"/>
      <c r="FB111" s="98"/>
      <c r="FC111" s="98"/>
      <c r="FD111" s="98"/>
    </row>
    <row r="112" spans="2:160">
      <c r="B112" s="30">
        <f t="shared" si="6"/>
        <v>0</v>
      </c>
      <c r="C112" s="30" t="str">
        <f t="shared" si="7"/>
        <v/>
      </c>
      <c r="D112" s="30" t="str">
        <f t="shared" si="8"/>
        <v/>
      </c>
      <c r="E112" s="30" t="str">
        <f t="shared" si="9"/>
        <v/>
      </c>
      <c r="F112" s="30" t="str">
        <f t="shared" si="10"/>
        <v/>
      </c>
      <c r="G112" s="30" t="str">
        <f t="shared" si="11"/>
        <v/>
      </c>
      <c r="H112" s="101" t="str">
        <f>IF(AND(M112&gt;0,M112&lt;=STATS!$C$22),1,"")</f>
        <v/>
      </c>
      <c r="J112" s="12">
        <v>111</v>
      </c>
      <c r="K112"/>
      <c r="L112"/>
      <c r="R112" s="7"/>
      <c r="S112" s="7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EZ112" s="98"/>
      <c r="FA112" s="98"/>
      <c r="FB112" s="98"/>
      <c r="FC112" s="98"/>
      <c r="FD112" s="98"/>
    </row>
    <row r="113" spans="2:160">
      <c r="B113" s="30">
        <f t="shared" si="6"/>
        <v>0</v>
      </c>
      <c r="C113" s="30" t="str">
        <f t="shared" si="7"/>
        <v/>
      </c>
      <c r="D113" s="30" t="str">
        <f t="shared" si="8"/>
        <v/>
      </c>
      <c r="E113" s="30" t="str">
        <f t="shared" si="9"/>
        <v/>
      </c>
      <c r="F113" s="30" t="str">
        <f t="shared" si="10"/>
        <v/>
      </c>
      <c r="G113" s="30" t="str">
        <f t="shared" si="11"/>
        <v/>
      </c>
      <c r="H113" s="101" t="str">
        <f>IF(AND(M113&gt;0,M113&lt;=STATS!$C$22),1,"")</f>
        <v/>
      </c>
      <c r="J113" s="12">
        <v>112</v>
      </c>
      <c r="K113"/>
      <c r="L113"/>
      <c r="R113" s="7"/>
      <c r="S113" s="7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EZ113" s="98"/>
      <c r="FA113" s="98"/>
      <c r="FB113" s="98"/>
      <c r="FC113" s="98"/>
      <c r="FD113" s="98"/>
    </row>
    <row r="114" spans="2:160">
      <c r="B114" s="30">
        <f t="shared" si="6"/>
        <v>0</v>
      </c>
      <c r="C114" s="30" t="str">
        <f t="shared" si="7"/>
        <v/>
      </c>
      <c r="D114" s="30" t="str">
        <f t="shared" si="8"/>
        <v/>
      </c>
      <c r="E114" s="30" t="str">
        <f t="shared" si="9"/>
        <v/>
      </c>
      <c r="F114" s="30" t="str">
        <f t="shared" si="10"/>
        <v/>
      </c>
      <c r="G114" s="30" t="str">
        <f t="shared" si="11"/>
        <v/>
      </c>
      <c r="H114" s="101" t="str">
        <f>IF(AND(M114&gt;0,M114&lt;=STATS!$C$22),1,"")</f>
        <v/>
      </c>
      <c r="J114" s="12">
        <v>113</v>
      </c>
      <c r="K114"/>
      <c r="L114"/>
      <c r="R114" s="7"/>
      <c r="S114" s="7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EZ114" s="98"/>
      <c r="FA114" s="98"/>
      <c r="FB114" s="98"/>
      <c r="FC114" s="98"/>
      <c r="FD114" s="98"/>
    </row>
    <row r="115" spans="2:160">
      <c r="B115" s="30">
        <f t="shared" si="6"/>
        <v>0</v>
      </c>
      <c r="C115" s="30" t="str">
        <f t="shared" si="7"/>
        <v/>
      </c>
      <c r="D115" s="30" t="str">
        <f t="shared" si="8"/>
        <v/>
      </c>
      <c r="E115" s="30" t="str">
        <f t="shared" si="9"/>
        <v/>
      </c>
      <c r="F115" s="30" t="str">
        <f t="shared" si="10"/>
        <v/>
      </c>
      <c r="G115" s="30" t="str">
        <f t="shared" si="11"/>
        <v/>
      </c>
      <c r="H115" s="101" t="str">
        <f>IF(AND(M115&gt;0,M115&lt;=STATS!$C$22),1,"")</f>
        <v/>
      </c>
      <c r="J115" s="12">
        <v>114</v>
      </c>
      <c r="K115"/>
      <c r="L115"/>
      <c r="R115" s="7"/>
      <c r="S115" s="7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EZ115" s="98"/>
      <c r="FA115" s="98"/>
      <c r="FB115" s="98"/>
      <c r="FC115" s="98"/>
      <c r="FD115" s="98"/>
    </row>
    <row r="116" spans="2:160">
      <c r="B116" s="30">
        <f t="shared" si="6"/>
        <v>0</v>
      </c>
      <c r="C116" s="30" t="str">
        <f t="shared" si="7"/>
        <v/>
      </c>
      <c r="D116" s="30" t="str">
        <f t="shared" si="8"/>
        <v/>
      </c>
      <c r="E116" s="30" t="str">
        <f t="shared" si="9"/>
        <v/>
      </c>
      <c r="F116" s="30" t="str">
        <f t="shared" si="10"/>
        <v/>
      </c>
      <c r="G116" s="30" t="str">
        <f t="shared" si="11"/>
        <v/>
      </c>
      <c r="H116" s="101" t="str">
        <f>IF(AND(M116&gt;0,M116&lt;=STATS!$C$22),1,"")</f>
        <v/>
      </c>
      <c r="J116" s="12">
        <v>115</v>
      </c>
      <c r="K116"/>
      <c r="L116"/>
      <c r="R116" s="7"/>
      <c r="S116" s="7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EZ116" s="98"/>
      <c r="FA116" s="98"/>
      <c r="FB116" s="98"/>
      <c r="FC116" s="98"/>
      <c r="FD116" s="98"/>
    </row>
    <row r="117" spans="2:160">
      <c r="B117" s="30">
        <f t="shared" si="6"/>
        <v>0</v>
      </c>
      <c r="C117" s="30" t="str">
        <f t="shared" si="7"/>
        <v/>
      </c>
      <c r="D117" s="30" t="str">
        <f t="shared" si="8"/>
        <v/>
      </c>
      <c r="E117" s="30" t="str">
        <f t="shared" si="9"/>
        <v/>
      </c>
      <c r="F117" s="30" t="str">
        <f t="shared" si="10"/>
        <v/>
      </c>
      <c r="G117" s="30" t="str">
        <f t="shared" si="11"/>
        <v/>
      </c>
      <c r="H117" s="101" t="str">
        <f>IF(AND(M117&gt;0,M117&lt;=STATS!$C$22),1,"")</f>
        <v/>
      </c>
      <c r="J117" s="12">
        <v>116</v>
      </c>
      <c r="K117"/>
      <c r="L117"/>
      <c r="R117" s="7"/>
      <c r="S117" s="7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EZ117" s="98"/>
      <c r="FA117" s="98"/>
      <c r="FB117" s="98"/>
      <c r="FC117" s="98"/>
      <c r="FD117" s="98"/>
    </row>
    <row r="118" spans="2:160">
      <c r="B118" s="30">
        <f t="shared" si="6"/>
        <v>0</v>
      </c>
      <c r="C118" s="30" t="str">
        <f t="shared" si="7"/>
        <v/>
      </c>
      <c r="D118" s="30" t="str">
        <f t="shared" si="8"/>
        <v/>
      </c>
      <c r="E118" s="30" t="str">
        <f t="shared" si="9"/>
        <v/>
      </c>
      <c r="F118" s="30" t="str">
        <f t="shared" si="10"/>
        <v/>
      </c>
      <c r="G118" s="30" t="str">
        <f t="shared" si="11"/>
        <v/>
      </c>
      <c r="H118" s="101" t="str">
        <f>IF(AND(M118&gt;0,M118&lt;=STATS!$C$22),1,"")</f>
        <v/>
      </c>
      <c r="J118" s="12">
        <v>117</v>
      </c>
      <c r="K118"/>
      <c r="L118"/>
      <c r="R118" s="7"/>
      <c r="S118" s="7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EZ118" s="98"/>
      <c r="FA118" s="98"/>
      <c r="FB118" s="98"/>
      <c r="FC118" s="98"/>
      <c r="FD118" s="98"/>
    </row>
    <row r="119" spans="2:160">
      <c r="B119" s="30">
        <f t="shared" si="6"/>
        <v>0</v>
      </c>
      <c r="C119" s="30" t="str">
        <f t="shared" si="7"/>
        <v/>
      </c>
      <c r="D119" s="30" t="str">
        <f t="shared" si="8"/>
        <v/>
      </c>
      <c r="E119" s="30" t="str">
        <f t="shared" si="9"/>
        <v/>
      </c>
      <c r="F119" s="30" t="str">
        <f t="shared" si="10"/>
        <v/>
      </c>
      <c r="G119" s="30" t="str">
        <f t="shared" si="11"/>
        <v/>
      </c>
      <c r="H119" s="101" t="str">
        <f>IF(AND(M119&gt;0,M119&lt;=STATS!$C$22),1,"")</f>
        <v/>
      </c>
      <c r="J119" s="12">
        <v>118</v>
      </c>
      <c r="K119"/>
      <c r="L119"/>
      <c r="R119" s="7"/>
      <c r="S119" s="7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EZ119" s="98"/>
      <c r="FA119" s="98"/>
      <c r="FB119" s="98"/>
      <c r="FC119" s="98"/>
      <c r="FD119" s="98"/>
    </row>
    <row r="120" spans="2:160">
      <c r="B120" s="30">
        <f t="shared" si="6"/>
        <v>0</v>
      </c>
      <c r="C120" s="30" t="str">
        <f t="shared" si="7"/>
        <v/>
      </c>
      <c r="D120" s="30" t="str">
        <f t="shared" si="8"/>
        <v/>
      </c>
      <c r="E120" s="30" t="str">
        <f t="shared" si="9"/>
        <v/>
      </c>
      <c r="F120" s="30" t="str">
        <f t="shared" si="10"/>
        <v/>
      </c>
      <c r="G120" s="30" t="str">
        <f t="shared" si="11"/>
        <v/>
      </c>
      <c r="H120" s="101" t="str">
        <f>IF(AND(M120&gt;0,M120&lt;=STATS!$C$22),1,"")</f>
        <v/>
      </c>
      <c r="J120" s="12">
        <v>119</v>
      </c>
      <c r="K120"/>
      <c r="L120"/>
      <c r="R120" s="7"/>
      <c r="S120" s="7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EZ120" s="98"/>
      <c r="FA120" s="98"/>
      <c r="FB120" s="98"/>
      <c r="FC120" s="98"/>
      <c r="FD120" s="98"/>
    </row>
    <row r="121" spans="2:160">
      <c r="B121" s="30">
        <f t="shared" si="6"/>
        <v>0</v>
      </c>
      <c r="C121" s="30" t="str">
        <f t="shared" si="7"/>
        <v/>
      </c>
      <c r="D121" s="30" t="str">
        <f t="shared" si="8"/>
        <v/>
      </c>
      <c r="E121" s="30" t="str">
        <f t="shared" si="9"/>
        <v/>
      </c>
      <c r="F121" s="30" t="str">
        <f t="shared" si="10"/>
        <v/>
      </c>
      <c r="G121" s="30" t="str">
        <f t="shared" si="11"/>
        <v/>
      </c>
      <c r="H121" s="101" t="str">
        <f>IF(AND(M121&gt;0,M121&lt;=STATS!$C$22),1,"")</f>
        <v/>
      </c>
      <c r="J121" s="12">
        <v>120</v>
      </c>
      <c r="K121"/>
      <c r="L121"/>
      <c r="R121" s="7"/>
      <c r="S121" s="7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EZ121" s="98"/>
      <c r="FA121" s="98"/>
      <c r="FB121" s="98"/>
      <c r="FC121" s="98"/>
      <c r="FD121" s="98"/>
    </row>
    <row r="122" spans="2:160">
      <c r="B122" s="30">
        <f t="shared" si="6"/>
        <v>0</v>
      </c>
      <c r="C122" s="30" t="str">
        <f t="shared" si="7"/>
        <v/>
      </c>
      <c r="D122" s="30" t="str">
        <f t="shared" si="8"/>
        <v/>
      </c>
      <c r="E122" s="30" t="str">
        <f t="shared" si="9"/>
        <v/>
      </c>
      <c r="F122" s="30" t="str">
        <f t="shared" si="10"/>
        <v/>
      </c>
      <c r="G122" s="30" t="str">
        <f t="shared" si="11"/>
        <v/>
      </c>
      <c r="H122" s="101" t="str">
        <f>IF(AND(M122&gt;0,M122&lt;=STATS!$C$22),1,"")</f>
        <v/>
      </c>
      <c r="J122" s="12">
        <v>121</v>
      </c>
      <c r="K122"/>
      <c r="L122"/>
      <c r="R122" s="7"/>
      <c r="S122" s="7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EZ122" s="98"/>
      <c r="FA122" s="98"/>
      <c r="FB122" s="98"/>
      <c r="FC122" s="98"/>
      <c r="FD122" s="98"/>
    </row>
    <row r="123" spans="2:160">
      <c r="B123" s="30">
        <f t="shared" si="6"/>
        <v>0</v>
      </c>
      <c r="C123" s="30" t="str">
        <f t="shared" si="7"/>
        <v/>
      </c>
      <c r="D123" s="30" t="str">
        <f t="shared" si="8"/>
        <v/>
      </c>
      <c r="E123" s="30" t="str">
        <f t="shared" si="9"/>
        <v/>
      </c>
      <c r="F123" s="30" t="str">
        <f t="shared" si="10"/>
        <v/>
      </c>
      <c r="G123" s="30" t="str">
        <f t="shared" si="11"/>
        <v/>
      </c>
      <c r="H123" s="101" t="str">
        <f>IF(AND(M123&gt;0,M123&lt;=STATS!$C$22),1,"")</f>
        <v/>
      </c>
      <c r="J123" s="12">
        <v>122</v>
      </c>
      <c r="K123"/>
      <c r="L123"/>
      <c r="R123" s="7"/>
      <c r="S123" s="7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EZ123" s="98"/>
      <c r="FA123" s="98"/>
      <c r="FB123" s="98"/>
      <c r="FC123" s="98"/>
      <c r="FD123" s="98"/>
    </row>
    <row r="124" spans="2:160">
      <c r="B124" s="30">
        <f t="shared" si="6"/>
        <v>0</v>
      </c>
      <c r="C124" s="30" t="str">
        <f t="shared" si="7"/>
        <v/>
      </c>
      <c r="D124" s="30" t="str">
        <f t="shared" si="8"/>
        <v/>
      </c>
      <c r="E124" s="30" t="str">
        <f t="shared" si="9"/>
        <v/>
      </c>
      <c r="F124" s="30" t="str">
        <f t="shared" si="10"/>
        <v/>
      </c>
      <c r="G124" s="30" t="str">
        <f t="shared" si="11"/>
        <v/>
      </c>
      <c r="H124" s="101" t="str">
        <f>IF(AND(M124&gt;0,M124&lt;=STATS!$C$22),1,"")</f>
        <v/>
      </c>
      <c r="J124" s="12">
        <v>123</v>
      </c>
      <c r="K124"/>
      <c r="L124"/>
      <c r="R124" s="7"/>
      <c r="S124" s="7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EZ124" s="98"/>
      <c r="FA124" s="98"/>
      <c r="FB124" s="98"/>
      <c r="FC124" s="98"/>
      <c r="FD124" s="98"/>
    </row>
    <row r="125" spans="2:160">
      <c r="B125" s="30">
        <f t="shared" si="6"/>
        <v>0</v>
      </c>
      <c r="C125" s="30" t="str">
        <f t="shared" si="7"/>
        <v/>
      </c>
      <c r="D125" s="30" t="str">
        <f t="shared" si="8"/>
        <v/>
      </c>
      <c r="E125" s="30" t="str">
        <f t="shared" si="9"/>
        <v/>
      </c>
      <c r="F125" s="30" t="str">
        <f t="shared" si="10"/>
        <v/>
      </c>
      <c r="G125" s="30" t="str">
        <f t="shared" si="11"/>
        <v/>
      </c>
      <c r="H125" s="101" t="str">
        <f>IF(AND(M125&gt;0,M125&lt;=STATS!$C$22),1,"")</f>
        <v/>
      </c>
      <c r="J125" s="12">
        <v>124</v>
      </c>
      <c r="K125"/>
      <c r="L125"/>
      <c r="R125" s="7"/>
      <c r="S125" s="7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EZ125" s="98"/>
      <c r="FA125" s="98"/>
      <c r="FB125" s="98"/>
      <c r="FC125" s="98"/>
      <c r="FD125" s="98"/>
    </row>
    <row r="126" spans="2:160">
      <c r="B126" s="30">
        <f t="shared" si="6"/>
        <v>0</v>
      </c>
      <c r="C126" s="30" t="str">
        <f t="shared" si="7"/>
        <v/>
      </c>
      <c r="D126" s="30" t="str">
        <f t="shared" si="8"/>
        <v/>
      </c>
      <c r="E126" s="30" t="str">
        <f t="shared" si="9"/>
        <v/>
      </c>
      <c r="F126" s="30" t="str">
        <f t="shared" si="10"/>
        <v/>
      </c>
      <c r="G126" s="30" t="str">
        <f t="shared" si="11"/>
        <v/>
      </c>
      <c r="H126" s="101" t="str">
        <f>IF(AND(M126&gt;0,M126&lt;=STATS!$C$22),1,"")</f>
        <v/>
      </c>
      <c r="J126" s="12">
        <v>125</v>
      </c>
      <c r="K126"/>
      <c r="L126"/>
      <c r="R126" s="7"/>
      <c r="S126" s="7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EZ126" s="98"/>
      <c r="FA126" s="98"/>
      <c r="FB126" s="98"/>
      <c r="FC126" s="98"/>
      <c r="FD126" s="98"/>
    </row>
    <row r="127" spans="2:160">
      <c r="B127" s="30">
        <f t="shared" si="6"/>
        <v>0</v>
      </c>
      <c r="C127" s="30" t="str">
        <f t="shared" si="7"/>
        <v/>
      </c>
      <c r="D127" s="30" t="str">
        <f t="shared" si="8"/>
        <v/>
      </c>
      <c r="E127" s="30" t="str">
        <f t="shared" si="9"/>
        <v/>
      </c>
      <c r="F127" s="30" t="str">
        <f t="shared" si="10"/>
        <v/>
      </c>
      <c r="G127" s="30" t="str">
        <f t="shared" si="11"/>
        <v/>
      </c>
      <c r="H127" s="101" t="str">
        <f>IF(AND(M127&gt;0,M127&lt;=STATS!$C$22),1,"")</f>
        <v/>
      </c>
      <c r="J127" s="12">
        <v>126</v>
      </c>
      <c r="K127"/>
      <c r="L127"/>
      <c r="R127" s="7"/>
      <c r="S127" s="7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EZ127" s="98"/>
      <c r="FA127" s="98"/>
      <c r="FB127" s="98"/>
      <c r="FC127" s="98"/>
      <c r="FD127" s="98"/>
    </row>
    <row r="128" spans="2:160">
      <c r="B128" s="30">
        <f t="shared" si="6"/>
        <v>0</v>
      </c>
      <c r="C128" s="30" t="str">
        <f t="shared" si="7"/>
        <v/>
      </c>
      <c r="D128" s="30" t="str">
        <f t="shared" si="8"/>
        <v/>
      </c>
      <c r="E128" s="30" t="str">
        <f t="shared" si="9"/>
        <v/>
      </c>
      <c r="F128" s="30" t="str">
        <f t="shared" si="10"/>
        <v/>
      </c>
      <c r="G128" s="30" t="str">
        <f t="shared" si="11"/>
        <v/>
      </c>
      <c r="H128" s="101" t="str">
        <f>IF(AND(M128&gt;0,M128&lt;=STATS!$C$22),1,"")</f>
        <v/>
      </c>
      <c r="J128" s="12">
        <v>127</v>
      </c>
      <c r="K128"/>
      <c r="L128"/>
      <c r="R128" s="7"/>
      <c r="S128" s="7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EZ128" s="98"/>
      <c r="FA128" s="98"/>
      <c r="FB128" s="98"/>
      <c r="FC128" s="98"/>
      <c r="FD128" s="98"/>
    </row>
    <row r="129" spans="2:160">
      <c r="B129" s="30">
        <f t="shared" si="6"/>
        <v>0</v>
      </c>
      <c r="C129" s="30" t="str">
        <f t="shared" si="7"/>
        <v/>
      </c>
      <c r="D129" s="30" t="str">
        <f t="shared" si="8"/>
        <v/>
      </c>
      <c r="E129" s="30" t="str">
        <f t="shared" si="9"/>
        <v/>
      </c>
      <c r="F129" s="30" t="str">
        <f t="shared" si="10"/>
        <v/>
      </c>
      <c r="G129" s="30" t="str">
        <f t="shared" si="11"/>
        <v/>
      </c>
      <c r="H129" s="101" t="str">
        <f>IF(AND(M129&gt;0,M129&lt;=STATS!$C$22),1,"")</f>
        <v/>
      </c>
      <c r="J129" s="12">
        <v>128</v>
      </c>
      <c r="K129"/>
      <c r="L129"/>
      <c r="R129" s="7"/>
      <c r="S129" s="7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EZ129" s="98"/>
      <c r="FA129" s="98"/>
      <c r="FB129" s="98"/>
      <c r="FC129" s="98"/>
      <c r="FD129" s="98"/>
    </row>
    <row r="130" spans="2:160">
      <c r="B130" s="30">
        <f t="shared" ref="B130:B193" si="12">COUNT(R130:EY130,FE130:FM130)</f>
        <v>0</v>
      </c>
      <c r="C130" s="30" t="str">
        <f t="shared" ref="C130:C193" si="13">IF(COUNT(R130:EY130,FE130:FM130)&gt;0,COUNT(R130:EY130,FE130:FM130),"")</f>
        <v/>
      </c>
      <c r="D130" s="30" t="str">
        <f t="shared" ref="D130:D193" si="14">IF(COUNT(T130:BJ130,BL130:BT130,BV130:CB130,CD130:EY130,FE130:FM130)&gt;0,COUNT(T130:BJ130,BL130:BT130,BV130:CB130,CD130:EY130,FE130:FM130),"")</f>
        <v/>
      </c>
      <c r="E130" s="30" t="str">
        <f t="shared" ref="E130:E193" si="15">IF(H130=1,COUNT(R130:EY130,FE130:FM130),"")</f>
        <v/>
      </c>
      <c r="F130" s="30" t="str">
        <f t="shared" ref="F130:F193" si="16">IF(H130=1,COUNT(T130:BJ130,BL130:BT130,BV130:CB130,CD130:EY130,FE130:FM130),"")</f>
        <v/>
      </c>
      <c r="G130" s="30" t="str">
        <f t="shared" ref="G130:G193" si="17">IF($B130&gt;=1,$M130,"")</f>
        <v/>
      </c>
      <c r="H130" s="101" t="str">
        <f>IF(AND(M130&gt;0,M130&lt;=STATS!$C$22),1,"")</f>
        <v/>
      </c>
      <c r="J130" s="12">
        <v>129</v>
      </c>
      <c r="K130"/>
      <c r="L130"/>
      <c r="R130" s="7"/>
      <c r="S130" s="7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EZ130" s="98"/>
      <c r="FA130" s="98"/>
      <c r="FB130" s="98"/>
      <c r="FC130" s="98"/>
      <c r="FD130" s="98"/>
    </row>
    <row r="131" spans="2:160">
      <c r="B131" s="30">
        <f t="shared" si="12"/>
        <v>0</v>
      </c>
      <c r="C131" s="30" t="str">
        <f t="shared" si="13"/>
        <v/>
      </c>
      <c r="D131" s="30" t="str">
        <f t="shared" si="14"/>
        <v/>
      </c>
      <c r="E131" s="30" t="str">
        <f t="shared" si="15"/>
        <v/>
      </c>
      <c r="F131" s="30" t="str">
        <f t="shared" si="16"/>
        <v/>
      </c>
      <c r="G131" s="30" t="str">
        <f t="shared" si="17"/>
        <v/>
      </c>
      <c r="H131" s="101" t="str">
        <f>IF(AND(M131&gt;0,M131&lt;=STATS!$C$22),1,"")</f>
        <v/>
      </c>
      <c r="J131" s="12">
        <v>130</v>
      </c>
      <c r="K131"/>
      <c r="L131"/>
      <c r="R131" s="7"/>
      <c r="S131" s="7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EZ131" s="98"/>
      <c r="FA131" s="98"/>
      <c r="FB131" s="98"/>
      <c r="FC131" s="98"/>
      <c r="FD131" s="98"/>
    </row>
    <row r="132" spans="2:160">
      <c r="B132" s="30">
        <f t="shared" si="12"/>
        <v>0</v>
      </c>
      <c r="C132" s="30" t="str">
        <f t="shared" si="13"/>
        <v/>
      </c>
      <c r="D132" s="30" t="str">
        <f t="shared" si="14"/>
        <v/>
      </c>
      <c r="E132" s="30" t="str">
        <f t="shared" si="15"/>
        <v/>
      </c>
      <c r="F132" s="30" t="str">
        <f t="shared" si="16"/>
        <v/>
      </c>
      <c r="G132" s="30" t="str">
        <f t="shared" si="17"/>
        <v/>
      </c>
      <c r="H132" s="101" t="str">
        <f>IF(AND(M132&gt;0,M132&lt;=STATS!$C$22),1,"")</f>
        <v/>
      </c>
      <c r="J132" s="12">
        <v>131</v>
      </c>
      <c r="K132"/>
      <c r="L132"/>
      <c r="R132" s="7"/>
      <c r="S132" s="7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EZ132" s="98"/>
      <c r="FA132" s="98"/>
      <c r="FB132" s="98"/>
      <c r="FC132" s="98"/>
      <c r="FD132" s="98"/>
    </row>
    <row r="133" spans="2:160">
      <c r="B133" s="30">
        <f t="shared" si="12"/>
        <v>0</v>
      </c>
      <c r="C133" s="30" t="str">
        <f t="shared" si="13"/>
        <v/>
      </c>
      <c r="D133" s="30" t="str">
        <f t="shared" si="14"/>
        <v/>
      </c>
      <c r="E133" s="30" t="str">
        <f t="shared" si="15"/>
        <v/>
      </c>
      <c r="F133" s="30" t="str">
        <f t="shared" si="16"/>
        <v/>
      </c>
      <c r="G133" s="30" t="str">
        <f t="shared" si="17"/>
        <v/>
      </c>
      <c r="H133" s="101" t="str">
        <f>IF(AND(M133&gt;0,M133&lt;=STATS!$C$22),1,"")</f>
        <v/>
      </c>
      <c r="J133" s="12">
        <v>132</v>
      </c>
      <c r="K133"/>
      <c r="L133"/>
      <c r="R133" s="7"/>
      <c r="S133" s="7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EZ133" s="98"/>
      <c r="FA133" s="98"/>
      <c r="FB133" s="98"/>
      <c r="FC133" s="98"/>
      <c r="FD133" s="98"/>
    </row>
    <row r="134" spans="2:160">
      <c r="B134" s="30">
        <f t="shared" si="12"/>
        <v>0</v>
      </c>
      <c r="C134" s="30" t="str">
        <f t="shared" si="13"/>
        <v/>
      </c>
      <c r="D134" s="30" t="str">
        <f t="shared" si="14"/>
        <v/>
      </c>
      <c r="E134" s="30" t="str">
        <f t="shared" si="15"/>
        <v/>
      </c>
      <c r="F134" s="30" t="str">
        <f t="shared" si="16"/>
        <v/>
      </c>
      <c r="G134" s="30" t="str">
        <f t="shared" si="17"/>
        <v/>
      </c>
      <c r="H134" s="101" t="str">
        <f>IF(AND(M134&gt;0,M134&lt;=STATS!$C$22),1,"")</f>
        <v/>
      </c>
      <c r="J134" s="12">
        <v>133</v>
      </c>
      <c r="K134"/>
      <c r="L134"/>
      <c r="R134" s="7"/>
      <c r="S134" s="7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EZ134" s="98"/>
      <c r="FA134" s="98"/>
      <c r="FB134" s="98"/>
      <c r="FC134" s="98"/>
      <c r="FD134" s="98"/>
    </row>
    <row r="135" spans="2:160">
      <c r="B135" s="30">
        <f t="shared" si="12"/>
        <v>0</v>
      </c>
      <c r="C135" s="30" t="str">
        <f t="shared" si="13"/>
        <v/>
      </c>
      <c r="D135" s="30" t="str">
        <f t="shared" si="14"/>
        <v/>
      </c>
      <c r="E135" s="30" t="str">
        <f t="shared" si="15"/>
        <v/>
      </c>
      <c r="F135" s="30" t="str">
        <f t="shared" si="16"/>
        <v/>
      </c>
      <c r="G135" s="30" t="str">
        <f t="shared" si="17"/>
        <v/>
      </c>
      <c r="H135" s="101" t="str">
        <f>IF(AND(M135&gt;0,M135&lt;=STATS!$C$22),1,"")</f>
        <v/>
      </c>
      <c r="J135" s="12">
        <v>134</v>
      </c>
      <c r="K135"/>
      <c r="L135"/>
      <c r="R135" s="7"/>
      <c r="S135" s="7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EZ135" s="98"/>
      <c r="FA135" s="98"/>
      <c r="FB135" s="98"/>
      <c r="FC135" s="98"/>
      <c r="FD135" s="98"/>
    </row>
    <row r="136" spans="2:160">
      <c r="B136" s="30">
        <f t="shared" si="12"/>
        <v>0</v>
      </c>
      <c r="C136" s="30" t="str">
        <f t="shared" si="13"/>
        <v/>
      </c>
      <c r="D136" s="30" t="str">
        <f t="shared" si="14"/>
        <v/>
      </c>
      <c r="E136" s="30" t="str">
        <f t="shared" si="15"/>
        <v/>
      </c>
      <c r="F136" s="30" t="str">
        <f t="shared" si="16"/>
        <v/>
      </c>
      <c r="G136" s="30" t="str">
        <f t="shared" si="17"/>
        <v/>
      </c>
      <c r="H136" s="101" t="str">
        <f>IF(AND(M136&gt;0,M136&lt;=STATS!$C$22),1,"")</f>
        <v/>
      </c>
      <c r="J136" s="12">
        <v>135</v>
      </c>
      <c r="K136"/>
      <c r="L136"/>
      <c r="R136" s="7"/>
      <c r="S136" s="7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EZ136" s="98"/>
      <c r="FA136" s="98"/>
      <c r="FB136" s="98"/>
      <c r="FC136" s="98"/>
      <c r="FD136" s="98"/>
    </row>
    <row r="137" spans="2:160">
      <c r="B137" s="30">
        <f t="shared" si="12"/>
        <v>0</v>
      </c>
      <c r="C137" s="30" t="str">
        <f t="shared" si="13"/>
        <v/>
      </c>
      <c r="D137" s="30" t="str">
        <f t="shared" si="14"/>
        <v/>
      </c>
      <c r="E137" s="30" t="str">
        <f t="shared" si="15"/>
        <v/>
      </c>
      <c r="F137" s="30" t="str">
        <f t="shared" si="16"/>
        <v/>
      </c>
      <c r="G137" s="30" t="str">
        <f t="shared" si="17"/>
        <v/>
      </c>
      <c r="H137" s="101" t="str">
        <f>IF(AND(M137&gt;0,M137&lt;=STATS!$C$22),1,"")</f>
        <v/>
      </c>
      <c r="J137" s="12">
        <v>136</v>
      </c>
      <c r="K137"/>
      <c r="L137"/>
      <c r="R137" s="7"/>
      <c r="S137" s="7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EZ137" s="98"/>
      <c r="FA137" s="98"/>
      <c r="FB137" s="98"/>
      <c r="FC137" s="98"/>
      <c r="FD137" s="98"/>
    </row>
    <row r="138" spans="2:160">
      <c r="B138" s="30">
        <f t="shared" si="12"/>
        <v>0</v>
      </c>
      <c r="C138" s="30" t="str">
        <f t="shared" si="13"/>
        <v/>
      </c>
      <c r="D138" s="30" t="str">
        <f t="shared" si="14"/>
        <v/>
      </c>
      <c r="E138" s="30" t="str">
        <f t="shared" si="15"/>
        <v/>
      </c>
      <c r="F138" s="30" t="str">
        <f t="shared" si="16"/>
        <v/>
      </c>
      <c r="G138" s="30" t="str">
        <f t="shared" si="17"/>
        <v/>
      </c>
      <c r="H138" s="101" t="str">
        <f>IF(AND(M138&gt;0,M138&lt;=STATS!$C$22),1,"")</f>
        <v/>
      </c>
      <c r="J138" s="12">
        <v>137</v>
      </c>
      <c r="K138"/>
      <c r="L138"/>
      <c r="R138" s="7"/>
      <c r="S138" s="7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EZ138" s="98"/>
      <c r="FA138" s="98"/>
      <c r="FB138" s="98"/>
      <c r="FC138" s="98"/>
      <c r="FD138" s="98"/>
    </row>
    <row r="139" spans="2:160">
      <c r="B139" s="30">
        <f t="shared" si="12"/>
        <v>0</v>
      </c>
      <c r="C139" s="30" t="str">
        <f t="shared" si="13"/>
        <v/>
      </c>
      <c r="D139" s="30" t="str">
        <f t="shared" si="14"/>
        <v/>
      </c>
      <c r="E139" s="30" t="str">
        <f t="shared" si="15"/>
        <v/>
      </c>
      <c r="F139" s="30" t="str">
        <f t="shared" si="16"/>
        <v/>
      </c>
      <c r="G139" s="30" t="str">
        <f t="shared" si="17"/>
        <v/>
      </c>
      <c r="H139" s="101" t="str">
        <f>IF(AND(M139&gt;0,M139&lt;=STATS!$C$22),1,"")</f>
        <v/>
      </c>
      <c r="J139" s="12">
        <v>138</v>
      </c>
      <c r="K139"/>
      <c r="L139"/>
      <c r="R139" s="7"/>
      <c r="S139" s="7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EZ139" s="98"/>
      <c r="FA139" s="98"/>
      <c r="FB139" s="98"/>
      <c r="FC139" s="98"/>
      <c r="FD139" s="98"/>
    </row>
    <row r="140" spans="2:160">
      <c r="B140" s="30">
        <f t="shared" si="12"/>
        <v>0</v>
      </c>
      <c r="C140" s="30" t="str">
        <f t="shared" si="13"/>
        <v/>
      </c>
      <c r="D140" s="30" t="str">
        <f t="shared" si="14"/>
        <v/>
      </c>
      <c r="E140" s="30" t="str">
        <f t="shared" si="15"/>
        <v/>
      </c>
      <c r="F140" s="30" t="str">
        <f t="shared" si="16"/>
        <v/>
      </c>
      <c r="G140" s="30" t="str">
        <f t="shared" si="17"/>
        <v/>
      </c>
      <c r="H140" s="101" t="str">
        <f>IF(AND(M140&gt;0,M140&lt;=STATS!$C$22),1,"")</f>
        <v/>
      </c>
      <c r="J140" s="12">
        <v>139</v>
      </c>
      <c r="K140"/>
      <c r="L140"/>
      <c r="R140" s="7"/>
      <c r="S140" s="7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EZ140" s="98"/>
      <c r="FA140" s="98"/>
      <c r="FB140" s="98"/>
      <c r="FC140" s="98"/>
      <c r="FD140" s="98"/>
    </row>
    <row r="141" spans="2:160">
      <c r="B141" s="30">
        <f t="shared" si="12"/>
        <v>0</v>
      </c>
      <c r="C141" s="30" t="str">
        <f t="shared" si="13"/>
        <v/>
      </c>
      <c r="D141" s="30" t="str">
        <f t="shared" si="14"/>
        <v/>
      </c>
      <c r="E141" s="30" t="str">
        <f t="shared" si="15"/>
        <v/>
      </c>
      <c r="F141" s="30" t="str">
        <f t="shared" si="16"/>
        <v/>
      </c>
      <c r="G141" s="30" t="str">
        <f t="shared" si="17"/>
        <v/>
      </c>
      <c r="H141" s="101" t="str">
        <f>IF(AND(M141&gt;0,M141&lt;=STATS!$C$22),1,"")</f>
        <v/>
      </c>
      <c r="J141" s="12">
        <v>140</v>
      </c>
      <c r="K141"/>
      <c r="L141"/>
      <c r="R141" s="7"/>
      <c r="S141" s="7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EZ141" s="98"/>
      <c r="FA141" s="98"/>
      <c r="FB141" s="98"/>
      <c r="FC141" s="98"/>
      <c r="FD141" s="98"/>
    </row>
    <row r="142" spans="2:160">
      <c r="B142" s="30">
        <f t="shared" si="12"/>
        <v>0</v>
      </c>
      <c r="C142" s="30" t="str">
        <f t="shared" si="13"/>
        <v/>
      </c>
      <c r="D142" s="30" t="str">
        <f t="shared" si="14"/>
        <v/>
      </c>
      <c r="E142" s="30" t="str">
        <f t="shared" si="15"/>
        <v/>
      </c>
      <c r="F142" s="30" t="str">
        <f t="shared" si="16"/>
        <v/>
      </c>
      <c r="G142" s="30" t="str">
        <f t="shared" si="17"/>
        <v/>
      </c>
      <c r="H142" s="101" t="str">
        <f>IF(AND(M142&gt;0,M142&lt;=STATS!$C$22),1,"")</f>
        <v/>
      </c>
      <c r="J142" s="12">
        <v>141</v>
      </c>
      <c r="K142"/>
      <c r="L142"/>
      <c r="R142" s="7"/>
      <c r="S142" s="7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EZ142" s="98"/>
      <c r="FA142" s="98"/>
      <c r="FB142" s="98"/>
      <c r="FC142" s="98"/>
      <c r="FD142" s="98"/>
    </row>
    <row r="143" spans="2:160">
      <c r="B143" s="30">
        <f t="shared" si="12"/>
        <v>0</v>
      </c>
      <c r="C143" s="30" t="str">
        <f t="shared" si="13"/>
        <v/>
      </c>
      <c r="D143" s="30" t="str">
        <f t="shared" si="14"/>
        <v/>
      </c>
      <c r="E143" s="30" t="str">
        <f t="shared" si="15"/>
        <v/>
      </c>
      <c r="F143" s="30" t="str">
        <f t="shared" si="16"/>
        <v/>
      </c>
      <c r="G143" s="30" t="str">
        <f t="shared" si="17"/>
        <v/>
      </c>
      <c r="H143" s="101" t="str">
        <f>IF(AND(M143&gt;0,M143&lt;=STATS!$C$22),1,"")</f>
        <v/>
      </c>
      <c r="J143" s="12">
        <v>142</v>
      </c>
      <c r="K143"/>
      <c r="L143"/>
      <c r="R143" s="7"/>
      <c r="S143" s="7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EZ143" s="98"/>
      <c r="FA143" s="98"/>
      <c r="FB143" s="98"/>
      <c r="FC143" s="98"/>
      <c r="FD143" s="98"/>
    </row>
    <row r="144" spans="2:160">
      <c r="B144" s="30">
        <f t="shared" si="12"/>
        <v>0</v>
      </c>
      <c r="C144" s="30" t="str">
        <f t="shared" si="13"/>
        <v/>
      </c>
      <c r="D144" s="30" t="str">
        <f t="shared" si="14"/>
        <v/>
      </c>
      <c r="E144" s="30" t="str">
        <f t="shared" si="15"/>
        <v/>
      </c>
      <c r="F144" s="30" t="str">
        <f t="shared" si="16"/>
        <v/>
      </c>
      <c r="G144" s="30" t="str">
        <f t="shared" si="17"/>
        <v/>
      </c>
      <c r="H144" s="101" t="str">
        <f>IF(AND(M144&gt;0,M144&lt;=STATS!$C$22),1,"")</f>
        <v/>
      </c>
      <c r="J144" s="12">
        <v>143</v>
      </c>
      <c r="K144"/>
      <c r="L144"/>
      <c r="R144" s="7"/>
      <c r="S144" s="7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EZ144" s="98"/>
      <c r="FA144" s="98"/>
      <c r="FB144" s="98"/>
      <c r="FC144" s="98"/>
      <c r="FD144" s="98"/>
    </row>
    <row r="145" spans="2:160">
      <c r="B145" s="30">
        <f t="shared" si="12"/>
        <v>0</v>
      </c>
      <c r="C145" s="30" t="str">
        <f t="shared" si="13"/>
        <v/>
      </c>
      <c r="D145" s="30" t="str">
        <f t="shared" si="14"/>
        <v/>
      </c>
      <c r="E145" s="30" t="str">
        <f t="shared" si="15"/>
        <v/>
      </c>
      <c r="F145" s="30" t="str">
        <f t="shared" si="16"/>
        <v/>
      </c>
      <c r="G145" s="30" t="str">
        <f t="shared" si="17"/>
        <v/>
      </c>
      <c r="H145" s="101" t="str">
        <f>IF(AND(M145&gt;0,M145&lt;=STATS!$C$22),1,"")</f>
        <v/>
      </c>
      <c r="J145" s="12">
        <v>144</v>
      </c>
      <c r="K145"/>
      <c r="L145"/>
      <c r="R145" s="7"/>
      <c r="S145" s="7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EZ145" s="98"/>
      <c r="FA145" s="98"/>
      <c r="FB145" s="98"/>
      <c r="FC145" s="98"/>
      <c r="FD145" s="98"/>
    </row>
    <row r="146" spans="2:160">
      <c r="B146" s="30">
        <f t="shared" si="12"/>
        <v>0</v>
      </c>
      <c r="C146" s="30" t="str">
        <f t="shared" si="13"/>
        <v/>
      </c>
      <c r="D146" s="30" t="str">
        <f t="shared" si="14"/>
        <v/>
      </c>
      <c r="E146" s="30" t="str">
        <f t="shared" si="15"/>
        <v/>
      </c>
      <c r="F146" s="30" t="str">
        <f t="shared" si="16"/>
        <v/>
      </c>
      <c r="G146" s="30" t="str">
        <f t="shared" si="17"/>
        <v/>
      </c>
      <c r="H146" s="101" t="str">
        <f>IF(AND(M146&gt;0,M146&lt;=STATS!$C$22),1,"")</f>
        <v/>
      </c>
      <c r="J146" s="12">
        <v>145</v>
      </c>
      <c r="K146"/>
      <c r="L146"/>
      <c r="R146" s="7"/>
      <c r="S146" s="7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EZ146" s="98"/>
      <c r="FA146" s="98"/>
      <c r="FB146" s="98"/>
      <c r="FC146" s="98"/>
      <c r="FD146" s="98"/>
    </row>
    <row r="147" spans="2:160">
      <c r="B147" s="30">
        <f t="shared" si="12"/>
        <v>0</v>
      </c>
      <c r="C147" s="30" t="str">
        <f t="shared" si="13"/>
        <v/>
      </c>
      <c r="D147" s="30" t="str">
        <f t="shared" si="14"/>
        <v/>
      </c>
      <c r="E147" s="30" t="str">
        <f t="shared" si="15"/>
        <v/>
      </c>
      <c r="F147" s="30" t="str">
        <f t="shared" si="16"/>
        <v/>
      </c>
      <c r="G147" s="30" t="str">
        <f t="shared" si="17"/>
        <v/>
      </c>
      <c r="H147" s="101" t="str">
        <f>IF(AND(M147&gt;0,M147&lt;=STATS!$C$22),1,"")</f>
        <v/>
      </c>
      <c r="J147" s="12">
        <v>146</v>
      </c>
      <c r="K147"/>
      <c r="L147"/>
      <c r="R147" s="7"/>
      <c r="S147" s="7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EZ147" s="98"/>
      <c r="FA147" s="98"/>
      <c r="FB147" s="98"/>
      <c r="FC147" s="98"/>
      <c r="FD147" s="98"/>
    </row>
    <row r="148" spans="2:160">
      <c r="B148" s="30">
        <f t="shared" si="12"/>
        <v>0</v>
      </c>
      <c r="C148" s="30" t="str">
        <f t="shared" si="13"/>
        <v/>
      </c>
      <c r="D148" s="30" t="str">
        <f t="shared" si="14"/>
        <v/>
      </c>
      <c r="E148" s="30" t="str">
        <f t="shared" si="15"/>
        <v/>
      </c>
      <c r="F148" s="30" t="str">
        <f t="shared" si="16"/>
        <v/>
      </c>
      <c r="G148" s="30" t="str">
        <f t="shared" si="17"/>
        <v/>
      </c>
      <c r="H148" s="101" t="str">
        <f>IF(AND(M148&gt;0,M148&lt;=STATS!$C$22),1,"")</f>
        <v/>
      </c>
      <c r="J148" s="12">
        <v>147</v>
      </c>
      <c r="K148"/>
      <c r="L148"/>
      <c r="R148" s="7"/>
      <c r="S148" s="7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EZ148" s="98"/>
      <c r="FA148" s="98"/>
      <c r="FB148" s="98"/>
      <c r="FC148" s="98"/>
      <c r="FD148" s="98"/>
    </row>
    <row r="149" spans="2:160">
      <c r="B149" s="30">
        <f t="shared" si="12"/>
        <v>0</v>
      </c>
      <c r="C149" s="30" t="str">
        <f t="shared" si="13"/>
        <v/>
      </c>
      <c r="D149" s="30" t="str">
        <f t="shared" si="14"/>
        <v/>
      </c>
      <c r="E149" s="30" t="str">
        <f t="shared" si="15"/>
        <v/>
      </c>
      <c r="F149" s="30" t="str">
        <f t="shared" si="16"/>
        <v/>
      </c>
      <c r="G149" s="30" t="str">
        <f t="shared" si="17"/>
        <v/>
      </c>
      <c r="H149" s="101" t="str">
        <f>IF(AND(M149&gt;0,M149&lt;=STATS!$C$22),1,"")</f>
        <v/>
      </c>
      <c r="J149" s="12">
        <v>148</v>
      </c>
      <c r="K149"/>
      <c r="L149"/>
      <c r="R149" s="7"/>
      <c r="S149" s="7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EZ149" s="98"/>
      <c r="FA149" s="98"/>
      <c r="FB149" s="98"/>
      <c r="FC149" s="98"/>
      <c r="FD149" s="98"/>
    </row>
    <row r="150" spans="2:160">
      <c r="B150" s="30">
        <f t="shared" si="12"/>
        <v>0</v>
      </c>
      <c r="C150" s="30" t="str">
        <f t="shared" si="13"/>
        <v/>
      </c>
      <c r="D150" s="30" t="str">
        <f t="shared" si="14"/>
        <v/>
      </c>
      <c r="E150" s="30" t="str">
        <f t="shared" si="15"/>
        <v/>
      </c>
      <c r="F150" s="30" t="str">
        <f t="shared" si="16"/>
        <v/>
      </c>
      <c r="G150" s="30" t="str">
        <f t="shared" si="17"/>
        <v/>
      </c>
      <c r="H150" s="101" t="str">
        <f>IF(AND(M150&gt;0,M150&lt;=STATS!$C$22),1,"")</f>
        <v/>
      </c>
      <c r="J150" s="12">
        <v>149</v>
      </c>
      <c r="K150"/>
      <c r="L150"/>
      <c r="R150" s="7"/>
      <c r="S150" s="7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EZ150" s="98"/>
      <c r="FA150" s="98"/>
      <c r="FB150" s="98"/>
      <c r="FC150" s="98"/>
      <c r="FD150" s="98"/>
    </row>
    <row r="151" spans="2:160">
      <c r="B151" s="30">
        <f t="shared" si="12"/>
        <v>0</v>
      </c>
      <c r="C151" s="30" t="str">
        <f t="shared" si="13"/>
        <v/>
      </c>
      <c r="D151" s="30" t="str">
        <f t="shared" si="14"/>
        <v/>
      </c>
      <c r="E151" s="30" t="str">
        <f t="shared" si="15"/>
        <v/>
      </c>
      <c r="F151" s="30" t="str">
        <f t="shared" si="16"/>
        <v/>
      </c>
      <c r="G151" s="30" t="str">
        <f t="shared" si="17"/>
        <v/>
      </c>
      <c r="H151" s="101" t="str">
        <f>IF(AND(M151&gt;0,M151&lt;=STATS!$C$22),1,"")</f>
        <v/>
      </c>
      <c r="J151" s="12">
        <v>150</v>
      </c>
      <c r="K151"/>
      <c r="L151"/>
      <c r="R151" s="7"/>
      <c r="S151" s="7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EZ151" s="98"/>
      <c r="FA151" s="98"/>
      <c r="FB151" s="98"/>
      <c r="FC151" s="98"/>
      <c r="FD151" s="98"/>
    </row>
    <row r="152" spans="2:160">
      <c r="B152" s="30">
        <f t="shared" si="12"/>
        <v>0</v>
      </c>
      <c r="C152" s="30" t="str">
        <f t="shared" si="13"/>
        <v/>
      </c>
      <c r="D152" s="30" t="str">
        <f t="shared" si="14"/>
        <v/>
      </c>
      <c r="E152" s="30" t="str">
        <f t="shared" si="15"/>
        <v/>
      </c>
      <c r="F152" s="30" t="str">
        <f t="shared" si="16"/>
        <v/>
      </c>
      <c r="G152" s="30" t="str">
        <f t="shared" si="17"/>
        <v/>
      </c>
      <c r="H152" s="101" t="str">
        <f>IF(AND(M152&gt;0,M152&lt;=STATS!$C$22),1,"")</f>
        <v/>
      </c>
      <c r="J152" s="12">
        <v>151</v>
      </c>
      <c r="K152"/>
      <c r="L152"/>
      <c r="R152" s="7"/>
      <c r="S152" s="7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EZ152" s="98"/>
      <c r="FA152" s="98"/>
      <c r="FB152" s="98"/>
      <c r="FC152" s="98"/>
      <c r="FD152" s="98"/>
    </row>
    <row r="153" spans="2:160">
      <c r="B153" s="30">
        <f t="shared" si="12"/>
        <v>0</v>
      </c>
      <c r="C153" s="30" t="str">
        <f t="shared" si="13"/>
        <v/>
      </c>
      <c r="D153" s="30" t="str">
        <f t="shared" si="14"/>
        <v/>
      </c>
      <c r="E153" s="30" t="str">
        <f t="shared" si="15"/>
        <v/>
      </c>
      <c r="F153" s="30" t="str">
        <f t="shared" si="16"/>
        <v/>
      </c>
      <c r="G153" s="30" t="str">
        <f t="shared" si="17"/>
        <v/>
      </c>
      <c r="H153" s="101" t="str">
        <f>IF(AND(M153&gt;0,M153&lt;=STATS!$C$22),1,"")</f>
        <v/>
      </c>
      <c r="J153" s="12">
        <v>152</v>
      </c>
      <c r="K153"/>
      <c r="L153"/>
      <c r="R153" s="7"/>
      <c r="S153" s="7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EZ153" s="98"/>
      <c r="FA153" s="98"/>
      <c r="FB153" s="98"/>
      <c r="FC153" s="98"/>
      <c r="FD153" s="98"/>
    </row>
    <row r="154" spans="2:160">
      <c r="B154" s="30">
        <f t="shared" si="12"/>
        <v>0</v>
      </c>
      <c r="C154" s="30" t="str">
        <f t="shared" si="13"/>
        <v/>
      </c>
      <c r="D154" s="30" t="str">
        <f t="shared" si="14"/>
        <v/>
      </c>
      <c r="E154" s="30" t="str">
        <f t="shared" si="15"/>
        <v/>
      </c>
      <c r="F154" s="30" t="str">
        <f t="shared" si="16"/>
        <v/>
      </c>
      <c r="G154" s="30" t="str">
        <f t="shared" si="17"/>
        <v/>
      </c>
      <c r="H154" s="101" t="str">
        <f>IF(AND(M154&gt;0,M154&lt;=STATS!$C$22),1,"")</f>
        <v/>
      </c>
      <c r="J154" s="12">
        <v>153</v>
      </c>
      <c r="K154"/>
      <c r="L154"/>
      <c r="R154" s="7"/>
      <c r="S154" s="7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EZ154" s="98"/>
      <c r="FA154" s="98"/>
      <c r="FB154" s="98"/>
      <c r="FC154" s="98"/>
      <c r="FD154" s="98"/>
    </row>
    <row r="155" spans="2:160">
      <c r="B155" s="30">
        <f t="shared" si="12"/>
        <v>0</v>
      </c>
      <c r="C155" s="30" t="str">
        <f t="shared" si="13"/>
        <v/>
      </c>
      <c r="D155" s="30" t="str">
        <f t="shared" si="14"/>
        <v/>
      </c>
      <c r="E155" s="30" t="str">
        <f t="shared" si="15"/>
        <v/>
      </c>
      <c r="F155" s="30" t="str">
        <f t="shared" si="16"/>
        <v/>
      </c>
      <c r="G155" s="30" t="str">
        <f t="shared" si="17"/>
        <v/>
      </c>
      <c r="H155" s="101" t="str">
        <f>IF(AND(M155&gt;0,M155&lt;=STATS!$C$22),1,"")</f>
        <v/>
      </c>
      <c r="J155" s="12">
        <v>154</v>
      </c>
      <c r="K155"/>
      <c r="L155"/>
      <c r="R155" s="7"/>
      <c r="S155" s="7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EZ155" s="98"/>
      <c r="FA155" s="98"/>
      <c r="FB155" s="98"/>
      <c r="FC155" s="98"/>
      <c r="FD155" s="98"/>
    </row>
    <row r="156" spans="2:160">
      <c r="B156" s="30">
        <f t="shared" si="12"/>
        <v>0</v>
      </c>
      <c r="C156" s="30" t="str">
        <f t="shared" si="13"/>
        <v/>
      </c>
      <c r="D156" s="30" t="str">
        <f t="shared" si="14"/>
        <v/>
      </c>
      <c r="E156" s="30" t="str">
        <f t="shared" si="15"/>
        <v/>
      </c>
      <c r="F156" s="30" t="str">
        <f t="shared" si="16"/>
        <v/>
      </c>
      <c r="G156" s="30" t="str">
        <f t="shared" si="17"/>
        <v/>
      </c>
      <c r="H156" s="101" t="str">
        <f>IF(AND(M156&gt;0,M156&lt;=STATS!$C$22),1,"")</f>
        <v/>
      </c>
      <c r="J156" s="12">
        <v>155</v>
      </c>
      <c r="K156"/>
      <c r="L156"/>
      <c r="R156" s="7"/>
      <c r="S156" s="7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EZ156" s="98"/>
      <c r="FA156" s="98"/>
      <c r="FB156" s="98"/>
      <c r="FC156" s="98"/>
      <c r="FD156" s="98"/>
    </row>
    <row r="157" spans="2:160">
      <c r="B157" s="30">
        <f t="shared" si="12"/>
        <v>0</v>
      </c>
      <c r="C157" s="30" t="str">
        <f t="shared" si="13"/>
        <v/>
      </c>
      <c r="D157" s="30" t="str">
        <f t="shared" si="14"/>
        <v/>
      </c>
      <c r="E157" s="30" t="str">
        <f t="shared" si="15"/>
        <v/>
      </c>
      <c r="F157" s="30" t="str">
        <f t="shared" si="16"/>
        <v/>
      </c>
      <c r="G157" s="30" t="str">
        <f t="shared" si="17"/>
        <v/>
      </c>
      <c r="H157" s="101" t="str">
        <f>IF(AND(M157&gt;0,M157&lt;=STATS!$C$22),1,"")</f>
        <v/>
      </c>
      <c r="J157" s="12">
        <v>156</v>
      </c>
      <c r="K157"/>
      <c r="L157"/>
      <c r="R157" s="7"/>
      <c r="S157" s="7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EZ157" s="98"/>
      <c r="FA157" s="98"/>
      <c r="FB157" s="98"/>
      <c r="FC157" s="98"/>
      <c r="FD157" s="98"/>
    </row>
    <row r="158" spans="2:160">
      <c r="B158" s="30">
        <f t="shared" si="12"/>
        <v>0</v>
      </c>
      <c r="C158" s="30" t="str">
        <f t="shared" si="13"/>
        <v/>
      </c>
      <c r="D158" s="30" t="str">
        <f t="shared" si="14"/>
        <v/>
      </c>
      <c r="E158" s="30" t="str">
        <f t="shared" si="15"/>
        <v/>
      </c>
      <c r="F158" s="30" t="str">
        <f t="shared" si="16"/>
        <v/>
      </c>
      <c r="G158" s="30" t="str">
        <f t="shared" si="17"/>
        <v/>
      </c>
      <c r="H158" s="101" t="str">
        <f>IF(AND(M158&gt;0,M158&lt;=STATS!$C$22),1,"")</f>
        <v/>
      </c>
      <c r="J158" s="12">
        <v>157</v>
      </c>
      <c r="K158"/>
      <c r="L158"/>
      <c r="R158" s="7"/>
      <c r="S158" s="7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EZ158" s="98"/>
      <c r="FA158" s="98"/>
      <c r="FB158" s="98"/>
      <c r="FC158" s="98"/>
      <c r="FD158" s="98"/>
    </row>
    <row r="159" spans="2:160">
      <c r="B159" s="30">
        <f t="shared" si="12"/>
        <v>0</v>
      </c>
      <c r="C159" s="30" t="str">
        <f t="shared" si="13"/>
        <v/>
      </c>
      <c r="D159" s="30" t="str">
        <f t="shared" si="14"/>
        <v/>
      </c>
      <c r="E159" s="30" t="str">
        <f t="shared" si="15"/>
        <v/>
      </c>
      <c r="F159" s="30" t="str">
        <f t="shared" si="16"/>
        <v/>
      </c>
      <c r="G159" s="30" t="str">
        <f t="shared" si="17"/>
        <v/>
      </c>
      <c r="H159" s="101" t="str">
        <f>IF(AND(M159&gt;0,M159&lt;=STATS!$C$22),1,"")</f>
        <v/>
      </c>
      <c r="J159" s="12">
        <v>158</v>
      </c>
      <c r="K159"/>
      <c r="L159"/>
      <c r="R159" s="7"/>
      <c r="S159" s="7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EZ159" s="98"/>
      <c r="FA159" s="98"/>
      <c r="FB159" s="98"/>
      <c r="FC159" s="98"/>
      <c r="FD159" s="98"/>
    </row>
    <row r="160" spans="2:160">
      <c r="B160" s="30">
        <f t="shared" si="12"/>
        <v>0</v>
      </c>
      <c r="C160" s="30" t="str">
        <f t="shared" si="13"/>
        <v/>
      </c>
      <c r="D160" s="30" t="str">
        <f t="shared" si="14"/>
        <v/>
      </c>
      <c r="E160" s="30" t="str">
        <f t="shared" si="15"/>
        <v/>
      </c>
      <c r="F160" s="30" t="str">
        <f t="shared" si="16"/>
        <v/>
      </c>
      <c r="G160" s="30" t="str">
        <f t="shared" si="17"/>
        <v/>
      </c>
      <c r="H160" s="101" t="str">
        <f>IF(AND(M160&gt;0,M160&lt;=STATS!$C$22),1,"")</f>
        <v/>
      </c>
      <c r="J160" s="12">
        <v>159</v>
      </c>
      <c r="K160"/>
      <c r="L160"/>
      <c r="R160" s="7"/>
      <c r="S160" s="7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EZ160" s="98"/>
      <c r="FA160" s="98"/>
      <c r="FB160" s="98"/>
      <c r="FC160" s="98"/>
      <c r="FD160" s="98"/>
    </row>
    <row r="161" spans="2:160">
      <c r="B161" s="30">
        <f t="shared" si="12"/>
        <v>0</v>
      </c>
      <c r="C161" s="30" t="str">
        <f t="shared" si="13"/>
        <v/>
      </c>
      <c r="D161" s="30" t="str">
        <f t="shared" si="14"/>
        <v/>
      </c>
      <c r="E161" s="30" t="str">
        <f t="shared" si="15"/>
        <v/>
      </c>
      <c r="F161" s="30" t="str">
        <f t="shared" si="16"/>
        <v/>
      </c>
      <c r="G161" s="30" t="str">
        <f t="shared" si="17"/>
        <v/>
      </c>
      <c r="H161" s="101" t="str">
        <f>IF(AND(M161&gt;0,M161&lt;=STATS!$C$22),1,"")</f>
        <v/>
      </c>
      <c r="J161" s="12">
        <v>160</v>
      </c>
      <c r="K161"/>
      <c r="L161"/>
      <c r="R161" s="7"/>
      <c r="S161" s="7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EZ161" s="98"/>
      <c r="FA161" s="98"/>
      <c r="FB161" s="98"/>
      <c r="FC161" s="98"/>
      <c r="FD161" s="98"/>
    </row>
    <row r="162" spans="2:160">
      <c r="B162" s="30">
        <f t="shared" si="12"/>
        <v>0</v>
      </c>
      <c r="C162" s="30" t="str">
        <f t="shared" si="13"/>
        <v/>
      </c>
      <c r="D162" s="30" t="str">
        <f t="shared" si="14"/>
        <v/>
      </c>
      <c r="E162" s="30" t="str">
        <f t="shared" si="15"/>
        <v/>
      </c>
      <c r="F162" s="30" t="str">
        <f t="shared" si="16"/>
        <v/>
      </c>
      <c r="G162" s="30" t="str">
        <f t="shared" si="17"/>
        <v/>
      </c>
      <c r="H162" s="101" t="str">
        <f>IF(AND(M162&gt;0,M162&lt;=STATS!$C$22),1,"")</f>
        <v/>
      </c>
      <c r="J162" s="12">
        <v>161</v>
      </c>
      <c r="K162"/>
      <c r="L162"/>
      <c r="R162" s="7"/>
      <c r="S162" s="7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EZ162" s="98"/>
      <c r="FA162" s="98"/>
      <c r="FB162" s="98"/>
      <c r="FC162" s="98"/>
      <c r="FD162" s="98"/>
    </row>
    <row r="163" spans="2:160">
      <c r="B163" s="30">
        <f t="shared" si="12"/>
        <v>0</v>
      </c>
      <c r="C163" s="30" t="str">
        <f t="shared" si="13"/>
        <v/>
      </c>
      <c r="D163" s="30" t="str">
        <f t="shared" si="14"/>
        <v/>
      </c>
      <c r="E163" s="30" t="str">
        <f t="shared" si="15"/>
        <v/>
      </c>
      <c r="F163" s="30" t="str">
        <f t="shared" si="16"/>
        <v/>
      </c>
      <c r="G163" s="30" t="str">
        <f t="shared" si="17"/>
        <v/>
      </c>
      <c r="H163" s="101" t="str">
        <f>IF(AND(M163&gt;0,M163&lt;=STATS!$C$22),1,"")</f>
        <v/>
      </c>
      <c r="J163" s="12">
        <v>162</v>
      </c>
      <c r="K163"/>
      <c r="L163"/>
      <c r="R163" s="7"/>
      <c r="S163" s="7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EZ163" s="98"/>
      <c r="FA163" s="98"/>
      <c r="FB163" s="98"/>
      <c r="FC163" s="98"/>
      <c r="FD163" s="98"/>
    </row>
    <row r="164" spans="2:160">
      <c r="B164" s="30">
        <f t="shared" si="12"/>
        <v>0</v>
      </c>
      <c r="C164" s="30" t="str">
        <f t="shared" si="13"/>
        <v/>
      </c>
      <c r="D164" s="30" t="str">
        <f t="shared" si="14"/>
        <v/>
      </c>
      <c r="E164" s="30" t="str">
        <f t="shared" si="15"/>
        <v/>
      </c>
      <c r="F164" s="30" t="str">
        <f t="shared" si="16"/>
        <v/>
      </c>
      <c r="G164" s="30" t="str">
        <f t="shared" si="17"/>
        <v/>
      </c>
      <c r="H164" s="101" t="str">
        <f>IF(AND(M164&gt;0,M164&lt;=STATS!$C$22),1,"")</f>
        <v/>
      </c>
      <c r="J164" s="12">
        <v>163</v>
      </c>
      <c r="K164"/>
      <c r="L164"/>
      <c r="R164" s="7"/>
      <c r="S164" s="7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EZ164" s="98"/>
      <c r="FA164" s="98"/>
      <c r="FB164" s="98"/>
      <c r="FC164" s="98"/>
      <c r="FD164" s="98"/>
    </row>
    <row r="165" spans="2:160">
      <c r="B165" s="30">
        <f t="shared" si="12"/>
        <v>0</v>
      </c>
      <c r="C165" s="30" t="str">
        <f t="shared" si="13"/>
        <v/>
      </c>
      <c r="D165" s="30" t="str">
        <f t="shared" si="14"/>
        <v/>
      </c>
      <c r="E165" s="30" t="str">
        <f t="shared" si="15"/>
        <v/>
      </c>
      <c r="F165" s="30" t="str">
        <f t="shared" si="16"/>
        <v/>
      </c>
      <c r="G165" s="30" t="str">
        <f t="shared" si="17"/>
        <v/>
      </c>
      <c r="H165" s="101" t="str">
        <f>IF(AND(M165&gt;0,M165&lt;=STATS!$C$22),1,"")</f>
        <v/>
      </c>
      <c r="J165" s="12">
        <v>164</v>
      </c>
      <c r="K165"/>
      <c r="L165"/>
      <c r="R165" s="7"/>
      <c r="S165" s="7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EZ165" s="98"/>
      <c r="FA165" s="98"/>
      <c r="FB165" s="98"/>
      <c r="FC165" s="98"/>
      <c r="FD165" s="98"/>
    </row>
    <row r="166" spans="2:160">
      <c r="B166" s="30">
        <f t="shared" si="12"/>
        <v>0</v>
      </c>
      <c r="C166" s="30" t="str">
        <f t="shared" si="13"/>
        <v/>
      </c>
      <c r="D166" s="30" t="str">
        <f t="shared" si="14"/>
        <v/>
      </c>
      <c r="E166" s="30" t="str">
        <f t="shared" si="15"/>
        <v/>
      </c>
      <c r="F166" s="30" t="str">
        <f t="shared" si="16"/>
        <v/>
      </c>
      <c r="G166" s="30" t="str">
        <f t="shared" si="17"/>
        <v/>
      </c>
      <c r="H166" s="101" t="str">
        <f>IF(AND(M166&gt;0,M166&lt;=STATS!$C$22),1,"")</f>
        <v/>
      </c>
      <c r="J166" s="12">
        <v>165</v>
      </c>
      <c r="K166"/>
      <c r="L166"/>
      <c r="R166" s="7"/>
      <c r="S166" s="7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EZ166" s="98"/>
      <c r="FA166" s="98"/>
      <c r="FB166" s="98"/>
      <c r="FC166" s="98"/>
      <c r="FD166" s="98"/>
    </row>
    <row r="167" spans="2:160">
      <c r="B167" s="30">
        <f t="shared" si="12"/>
        <v>0</v>
      </c>
      <c r="C167" s="30" t="str">
        <f t="shared" si="13"/>
        <v/>
      </c>
      <c r="D167" s="30" t="str">
        <f t="shared" si="14"/>
        <v/>
      </c>
      <c r="E167" s="30" t="str">
        <f t="shared" si="15"/>
        <v/>
      </c>
      <c r="F167" s="30" t="str">
        <f t="shared" si="16"/>
        <v/>
      </c>
      <c r="G167" s="30" t="str">
        <f t="shared" si="17"/>
        <v/>
      </c>
      <c r="H167" s="101" t="str">
        <f>IF(AND(M167&gt;0,M167&lt;=STATS!$C$22),1,"")</f>
        <v/>
      </c>
      <c r="J167" s="12">
        <v>166</v>
      </c>
      <c r="K167"/>
      <c r="L167"/>
      <c r="R167" s="7"/>
      <c r="S167" s="7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EZ167" s="98"/>
      <c r="FA167" s="98"/>
      <c r="FB167" s="98"/>
      <c r="FC167" s="98"/>
      <c r="FD167" s="98"/>
    </row>
    <row r="168" spans="2:160">
      <c r="B168" s="30">
        <f t="shared" si="12"/>
        <v>0</v>
      </c>
      <c r="C168" s="30" t="str">
        <f t="shared" si="13"/>
        <v/>
      </c>
      <c r="D168" s="30" t="str">
        <f t="shared" si="14"/>
        <v/>
      </c>
      <c r="E168" s="30" t="str">
        <f t="shared" si="15"/>
        <v/>
      </c>
      <c r="F168" s="30" t="str">
        <f t="shared" si="16"/>
        <v/>
      </c>
      <c r="G168" s="30" t="str">
        <f t="shared" si="17"/>
        <v/>
      </c>
      <c r="H168" s="101" t="str">
        <f>IF(AND(M168&gt;0,M168&lt;=STATS!$C$22),1,"")</f>
        <v/>
      </c>
      <c r="J168" s="12">
        <v>167</v>
      </c>
      <c r="K168"/>
      <c r="L168"/>
      <c r="R168" s="7"/>
      <c r="S168" s="7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EZ168" s="98"/>
      <c r="FA168" s="98"/>
      <c r="FB168" s="98"/>
      <c r="FC168" s="98"/>
      <c r="FD168" s="98"/>
    </row>
    <row r="169" spans="2:160">
      <c r="B169" s="30">
        <f t="shared" si="12"/>
        <v>0</v>
      </c>
      <c r="C169" s="30" t="str">
        <f t="shared" si="13"/>
        <v/>
      </c>
      <c r="D169" s="30" t="str">
        <f t="shared" si="14"/>
        <v/>
      </c>
      <c r="E169" s="30" t="str">
        <f t="shared" si="15"/>
        <v/>
      </c>
      <c r="F169" s="30" t="str">
        <f t="shared" si="16"/>
        <v/>
      </c>
      <c r="G169" s="30" t="str">
        <f t="shared" si="17"/>
        <v/>
      </c>
      <c r="H169" s="101" t="str">
        <f>IF(AND(M169&gt;0,M169&lt;=STATS!$C$22),1,"")</f>
        <v/>
      </c>
      <c r="J169" s="12">
        <v>168</v>
      </c>
      <c r="K169"/>
      <c r="L169"/>
      <c r="R169" s="7"/>
      <c r="S169" s="7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EZ169" s="98"/>
      <c r="FA169" s="98"/>
      <c r="FB169" s="98"/>
      <c r="FC169" s="98"/>
      <c r="FD169" s="98"/>
    </row>
    <row r="170" spans="2:160">
      <c r="B170" s="30">
        <f t="shared" si="12"/>
        <v>0</v>
      </c>
      <c r="C170" s="30" t="str">
        <f t="shared" si="13"/>
        <v/>
      </c>
      <c r="D170" s="30" t="str">
        <f t="shared" si="14"/>
        <v/>
      </c>
      <c r="E170" s="30" t="str">
        <f t="shared" si="15"/>
        <v/>
      </c>
      <c r="F170" s="30" t="str">
        <f t="shared" si="16"/>
        <v/>
      </c>
      <c r="G170" s="30" t="str">
        <f t="shared" si="17"/>
        <v/>
      </c>
      <c r="H170" s="101" t="str">
        <f>IF(AND(M170&gt;0,M170&lt;=STATS!$C$22),1,"")</f>
        <v/>
      </c>
      <c r="J170" s="12">
        <v>169</v>
      </c>
      <c r="K170"/>
      <c r="L170"/>
      <c r="R170" s="7"/>
      <c r="S170" s="7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EZ170" s="98"/>
      <c r="FA170" s="98"/>
      <c r="FB170" s="98"/>
      <c r="FC170" s="98"/>
      <c r="FD170" s="98"/>
    </row>
    <row r="171" spans="2:160">
      <c r="B171" s="30">
        <f t="shared" si="12"/>
        <v>0</v>
      </c>
      <c r="C171" s="30" t="str">
        <f t="shared" si="13"/>
        <v/>
      </c>
      <c r="D171" s="30" t="str">
        <f t="shared" si="14"/>
        <v/>
      </c>
      <c r="E171" s="30" t="str">
        <f t="shared" si="15"/>
        <v/>
      </c>
      <c r="F171" s="30" t="str">
        <f t="shared" si="16"/>
        <v/>
      </c>
      <c r="G171" s="30" t="str">
        <f t="shared" si="17"/>
        <v/>
      </c>
      <c r="H171" s="101" t="str">
        <f>IF(AND(M171&gt;0,M171&lt;=STATS!$C$22),1,"")</f>
        <v/>
      </c>
      <c r="J171" s="12">
        <v>170</v>
      </c>
      <c r="K171"/>
      <c r="L171"/>
      <c r="R171" s="7"/>
      <c r="S171" s="7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EZ171" s="98"/>
      <c r="FA171" s="98"/>
      <c r="FB171" s="98"/>
      <c r="FC171" s="98"/>
      <c r="FD171" s="98"/>
    </row>
    <row r="172" spans="2:160">
      <c r="B172" s="30">
        <f t="shared" si="12"/>
        <v>0</v>
      </c>
      <c r="C172" s="30" t="str">
        <f t="shared" si="13"/>
        <v/>
      </c>
      <c r="D172" s="30" t="str">
        <f t="shared" si="14"/>
        <v/>
      </c>
      <c r="E172" s="30" t="str">
        <f t="shared" si="15"/>
        <v/>
      </c>
      <c r="F172" s="30" t="str">
        <f t="shared" si="16"/>
        <v/>
      </c>
      <c r="G172" s="30" t="str">
        <f t="shared" si="17"/>
        <v/>
      </c>
      <c r="H172" s="101" t="str">
        <f>IF(AND(M172&gt;0,M172&lt;=STATS!$C$22),1,"")</f>
        <v/>
      </c>
      <c r="J172" s="12">
        <v>171</v>
      </c>
      <c r="K172"/>
      <c r="L172"/>
      <c r="R172" s="7"/>
      <c r="S172" s="7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EZ172" s="98"/>
      <c r="FA172" s="98"/>
      <c r="FB172" s="98"/>
      <c r="FC172" s="98"/>
      <c r="FD172" s="98"/>
    </row>
    <row r="173" spans="2:160">
      <c r="B173" s="30">
        <f t="shared" si="12"/>
        <v>0</v>
      </c>
      <c r="C173" s="30" t="str">
        <f t="shared" si="13"/>
        <v/>
      </c>
      <c r="D173" s="30" t="str">
        <f t="shared" si="14"/>
        <v/>
      </c>
      <c r="E173" s="30" t="str">
        <f t="shared" si="15"/>
        <v/>
      </c>
      <c r="F173" s="30" t="str">
        <f t="shared" si="16"/>
        <v/>
      </c>
      <c r="G173" s="30" t="str">
        <f t="shared" si="17"/>
        <v/>
      </c>
      <c r="H173" s="101" t="str">
        <f>IF(AND(M173&gt;0,M173&lt;=STATS!$C$22),1,"")</f>
        <v/>
      </c>
      <c r="J173" s="12">
        <v>172</v>
      </c>
      <c r="K173"/>
      <c r="L173"/>
      <c r="R173" s="7"/>
      <c r="S173" s="7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EZ173" s="98"/>
      <c r="FA173" s="98"/>
      <c r="FB173" s="98"/>
      <c r="FC173" s="98"/>
      <c r="FD173" s="98"/>
    </row>
    <row r="174" spans="2:160">
      <c r="B174" s="30">
        <f t="shared" si="12"/>
        <v>0</v>
      </c>
      <c r="C174" s="30" t="str">
        <f t="shared" si="13"/>
        <v/>
      </c>
      <c r="D174" s="30" t="str">
        <f t="shared" si="14"/>
        <v/>
      </c>
      <c r="E174" s="30" t="str">
        <f t="shared" si="15"/>
        <v/>
      </c>
      <c r="F174" s="30" t="str">
        <f t="shared" si="16"/>
        <v/>
      </c>
      <c r="G174" s="30" t="str">
        <f t="shared" si="17"/>
        <v/>
      </c>
      <c r="H174" s="101" t="str">
        <f>IF(AND(M174&gt;0,M174&lt;=STATS!$C$22),1,"")</f>
        <v/>
      </c>
      <c r="J174" s="12">
        <v>173</v>
      </c>
      <c r="K174"/>
      <c r="L174"/>
      <c r="R174" s="7"/>
      <c r="S174" s="7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EZ174" s="98"/>
      <c r="FA174" s="98"/>
      <c r="FB174" s="98"/>
      <c r="FC174" s="98"/>
      <c r="FD174" s="98"/>
    </row>
    <row r="175" spans="2:160">
      <c r="B175" s="30">
        <f t="shared" si="12"/>
        <v>0</v>
      </c>
      <c r="C175" s="30" t="str">
        <f t="shared" si="13"/>
        <v/>
      </c>
      <c r="D175" s="30" t="str">
        <f t="shared" si="14"/>
        <v/>
      </c>
      <c r="E175" s="30" t="str">
        <f t="shared" si="15"/>
        <v/>
      </c>
      <c r="F175" s="30" t="str">
        <f t="shared" si="16"/>
        <v/>
      </c>
      <c r="G175" s="30" t="str">
        <f t="shared" si="17"/>
        <v/>
      </c>
      <c r="H175" s="101" t="str">
        <f>IF(AND(M175&gt;0,M175&lt;=STATS!$C$22),1,"")</f>
        <v/>
      </c>
      <c r="J175" s="12">
        <v>174</v>
      </c>
      <c r="K175"/>
      <c r="L175"/>
      <c r="R175" s="7"/>
      <c r="S175" s="7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EZ175" s="98"/>
      <c r="FA175" s="98"/>
      <c r="FB175" s="98"/>
      <c r="FC175" s="98"/>
      <c r="FD175" s="98"/>
    </row>
    <row r="176" spans="2:160">
      <c r="B176" s="30">
        <f t="shared" si="12"/>
        <v>0</v>
      </c>
      <c r="C176" s="30" t="str">
        <f t="shared" si="13"/>
        <v/>
      </c>
      <c r="D176" s="30" t="str">
        <f t="shared" si="14"/>
        <v/>
      </c>
      <c r="E176" s="30" t="str">
        <f t="shared" si="15"/>
        <v/>
      </c>
      <c r="F176" s="30" t="str">
        <f t="shared" si="16"/>
        <v/>
      </c>
      <c r="G176" s="30" t="str">
        <f t="shared" si="17"/>
        <v/>
      </c>
      <c r="H176" s="101" t="str">
        <f>IF(AND(M176&gt;0,M176&lt;=STATS!$C$22),1,"")</f>
        <v/>
      </c>
      <c r="J176" s="12">
        <v>175</v>
      </c>
      <c r="K176"/>
      <c r="L176"/>
      <c r="R176" s="7"/>
      <c r="S176" s="7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EZ176" s="98"/>
      <c r="FA176" s="98"/>
      <c r="FB176" s="98"/>
      <c r="FC176" s="98"/>
      <c r="FD176" s="98"/>
    </row>
    <row r="177" spans="2:160">
      <c r="B177" s="30">
        <f t="shared" si="12"/>
        <v>0</v>
      </c>
      <c r="C177" s="30" t="str">
        <f t="shared" si="13"/>
        <v/>
      </c>
      <c r="D177" s="30" t="str">
        <f t="shared" si="14"/>
        <v/>
      </c>
      <c r="E177" s="30" t="str">
        <f t="shared" si="15"/>
        <v/>
      </c>
      <c r="F177" s="30" t="str">
        <f t="shared" si="16"/>
        <v/>
      </c>
      <c r="G177" s="30" t="str">
        <f t="shared" si="17"/>
        <v/>
      </c>
      <c r="H177" s="101" t="str">
        <f>IF(AND(M177&gt;0,M177&lt;=STATS!$C$22),1,"")</f>
        <v/>
      </c>
      <c r="J177" s="12">
        <v>176</v>
      </c>
      <c r="K177"/>
      <c r="L177"/>
      <c r="R177" s="7"/>
      <c r="S177" s="7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EZ177" s="98"/>
      <c r="FA177" s="98"/>
      <c r="FB177" s="98"/>
      <c r="FC177" s="98"/>
      <c r="FD177" s="98"/>
    </row>
    <row r="178" spans="2:160">
      <c r="B178" s="30">
        <f t="shared" si="12"/>
        <v>0</v>
      </c>
      <c r="C178" s="30" t="str">
        <f t="shared" si="13"/>
        <v/>
      </c>
      <c r="D178" s="30" t="str">
        <f t="shared" si="14"/>
        <v/>
      </c>
      <c r="E178" s="30" t="str">
        <f t="shared" si="15"/>
        <v/>
      </c>
      <c r="F178" s="30" t="str">
        <f t="shared" si="16"/>
        <v/>
      </c>
      <c r="G178" s="30" t="str">
        <f t="shared" si="17"/>
        <v/>
      </c>
      <c r="H178" s="101" t="str">
        <f>IF(AND(M178&gt;0,M178&lt;=STATS!$C$22),1,"")</f>
        <v/>
      </c>
      <c r="J178" s="12">
        <v>177</v>
      </c>
      <c r="K178"/>
      <c r="L178"/>
      <c r="R178" s="7"/>
      <c r="S178" s="7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EZ178" s="98"/>
      <c r="FA178" s="98"/>
      <c r="FB178" s="98"/>
      <c r="FC178" s="98"/>
      <c r="FD178" s="98"/>
    </row>
    <row r="179" spans="2:160">
      <c r="B179" s="30">
        <f t="shared" si="12"/>
        <v>0</v>
      </c>
      <c r="C179" s="30" t="str">
        <f t="shared" si="13"/>
        <v/>
      </c>
      <c r="D179" s="30" t="str">
        <f t="shared" si="14"/>
        <v/>
      </c>
      <c r="E179" s="30" t="str">
        <f t="shared" si="15"/>
        <v/>
      </c>
      <c r="F179" s="30" t="str">
        <f t="shared" si="16"/>
        <v/>
      </c>
      <c r="G179" s="30" t="str">
        <f t="shared" si="17"/>
        <v/>
      </c>
      <c r="H179" s="101" t="str">
        <f>IF(AND(M179&gt;0,M179&lt;=STATS!$C$22),1,"")</f>
        <v/>
      </c>
      <c r="J179" s="12">
        <v>178</v>
      </c>
      <c r="K179"/>
      <c r="L179"/>
      <c r="R179" s="7"/>
      <c r="S179" s="7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EZ179" s="98"/>
      <c r="FA179" s="98"/>
      <c r="FB179" s="98"/>
      <c r="FC179" s="98"/>
      <c r="FD179" s="98"/>
    </row>
    <row r="180" spans="2:160">
      <c r="B180" s="30">
        <f t="shared" si="12"/>
        <v>0</v>
      </c>
      <c r="C180" s="30" t="str">
        <f t="shared" si="13"/>
        <v/>
      </c>
      <c r="D180" s="30" t="str">
        <f t="shared" si="14"/>
        <v/>
      </c>
      <c r="E180" s="30" t="str">
        <f t="shared" si="15"/>
        <v/>
      </c>
      <c r="F180" s="30" t="str">
        <f t="shared" si="16"/>
        <v/>
      </c>
      <c r="G180" s="30" t="str">
        <f t="shared" si="17"/>
        <v/>
      </c>
      <c r="H180" s="101" t="str">
        <f>IF(AND(M180&gt;0,M180&lt;=STATS!$C$22),1,"")</f>
        <v/>
      </c>
      <c r="J180" s="12">
        <v>179</v>
      </c>
      <c r="K180"/>
      <c r="L180"/>
      <c r="R180" s="7"/>
      <c r="S180" s="7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EZ180" s="98"/>
      <c r="FA180" s="98"/>
      <c r="FB180" s="98"/>
      <c r="FC180" s="98"/>
      <c r="FD180" s="98"/>
    </row>
    <row r="181" spans="2:160">
      <c r="B181" s="30">
        <f t="shared" si="12"/>
        <v>0</v>
      </c>
      <c r="C181" s="30" t="str">
        <f t="shared" si="13"/>
        <v/>
      </c>
      <c r="D181" s="30" t="str">
        <f t="shared" si="14"/>
        <v/>
      </c>
      <c r="E181" s="30" t="str">
        <f t="shared" si="15"/>
        <v/>
      </c>
      <c r="F181" s="30" t="str">
        <f t="shared" si="16"/>
        <v/>
      </c>
      <c r="G181" s="30" t="str">
        <f t="shared" si="17"/>
        <v/>
      </c>
      <c r="H181" s="101" t="str">
        <f>IF(AND(M181&gt;0,M181&lt;=STATS!$C$22),1,"")</f>
        <v/>
      </c>
      <c r="J181" s="12">
        <v>180</v>
      </c>
      <c r="K181"/>
      <c r="L181"/>
      <c r="R181" s="7"/>
      <c r="S181" s="7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EZ181" s="98"/>
      <c r="FA181" s="98"/>
      <c r="FB181" s="98"/>
      <c r="FC181" s="98"/>
      <c r="FD181" s="98"/>
    </row>
    <row r="182" spans="2:160">
      <c r="B182" s="30">
        <f t="shared" si="12"/>
        <v>0</v>
      </c>
      <c r="C182" s="30" t="str">
        <f t="shared" si="13"/>
        <v/>
      </c>
      <c r="D182" s="30" t="str">
        <f t="shared" si="14"/>
        <v/>
      </c>
      <c r="E182" s="30" t="str">
        <f t="shared" si="15"/>
        <v/>
      </c>
      <c r="F182" s="30" t="str">
        <f t="shared" si="16"/>
        <v/>
      </c>
      <c r="G182" s="30" t="str">
        <f t="shared" si="17"/>
        <v/>
      </c>
      <c r="H182" s="101" t="str">
        <f>IF(AND(M182&gt;0,M182&lt;=STATS!$C$22),1,"")</f>
        <v/>
      </c>
      <c r="J182" s="12">
        <v>181</v>
      </c>
      <c r="K182"/>
      <c r="L182"/>
      <c r="R182" s="7"/>
      <c r="S182" s="7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EZ182" s="98"/>
      <c r="FA182" s="98"/>
      <c r="FB182" s="98"/>
      <c r="FC182" s="98"/>
      <c r="FD182" s="98"/>
    </row>
    <row r="183" spans="2:160">
      <c r="B183" s="30">
        <f t="shared" si="12"/>
        <v>0</v>
      </c>
      <c r="C183" s="30" t="str">
        <f t="shared" si="13"/>
        <v/>
      </c>
      <c r="D183" s="30" t="str">
        <f t="shared" si="14"/>
        <v/>
      </c>
      <c r="E183" s="30" t="str">
        <f t="shared" si="15"/>
        <v/>
      </c>
      <c r="F183" s="30" t="str">
        <f t="shared" si="16"/>
        <v/>
      </c>
      <c r="G183" s="30" t="str">
        <f t="shared" si="17"/>
        <v/>
      </c>
      <c r="H183" s="101" t="str">
        <f>IF(AND(M183&gt;0,M183&lt;=STATS!$C$22),1,"")</f>
        <v/>
      </c>
      <c r="J183" s="12">
        <v>182</v>
      </c>
      <c r="K183"/>
      <c r="L183"/>
      <c r="R183" s="7"/>
      <c r="S183" s="7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EZ183" s="98"/>
      <c r="FA183" s="98"/>
      <c r="FB183" s="98"/>
      <c r="FC183" s="98"/>
      <c r="FD183" s="98"/>
    </row>
    <row r="184" spans="2:160">
      <c r="B184" s="30">
        <f t="shared" si="12"/>
        <v>0</v>
      </c>
      <c r="C184" s="30" t="str">
        <f t="shared" si="13"/>
        <v/>
      </c>
      <c r="D184" s="30" t="str">
        <f t="shared" si="14"/>
        <v/>
      </c>
      <c r="E184" s="30" t="str">
        <f t="shared" si="15"/>
        <v/>
      </c>
      <c r="F184" s="30" t="str">
        <f t="shared" si="16"/>
        <v/>
      </c>
      <c r="G184" s="30" t="str">
        <f t="shared" si="17"/>
        <v/>
      </c>
      <c r="H184" s="101" t="str">
        <f>IF(AND(M184&gt;0,M184&lt;=STATS!$C$22),1,"")</f>
        <v/>
      </c>
      <c r="J184" s="12">
        <v>183</v>
      </c>
      <c r="K184"/>
      <c r="L184"/>
      <c r="R184" s="7"/>
      <c r="S184" s="7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EZ184" s="98"/>
      <c r="FA184" s="98"/>
      <c r="FB184" s="98"/>
      <c r="FC184" s="98"/>
      <c r="FD184" s="98"/>
    </row>
    <row r="185" spans="2:160">
      <c r="B185" s="30">
        <f t="shared" si="12"/>
        <v>0</v>
      </c>
      <c r="C185" s="30" t="str">
        <f t="shared" si="13"/>
        <v/>
      </c>
      <c r="D185" s="30" t="str">
        <f t="shared" si="14"/>
        <v/>
      </c>
      <c r="E185" s="30" t="str">
        <f t="shared" si="15"/>
        <v/>
      </c>
      <c r="F185" s="30" t="str">
        <f t="shared" si="16"/>
        <v/>
      </c>
      <c r="G185" s="30" t="str">
        <f t="shared" si="17"/>
        <v/>
      </c>
      <c r="H185" s="101" t="str">
        <f>IF(AND(M185&gt;0,M185&lt;=STATS!$C$22),1,"")</f>
        <v/>
      </c>
      <c r="J185" s="12">
        <v>184</v>
      </c>
      <c r="K185"/>
      <c r="L185"/>
      <c r="R185" s="7"/>
      <c r="S185" s="7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EZ185" s="98"/>
      <c r="FA185" s="98"/>
      <c r="FB185" s="98"/>
      <c r="FC185" s="98"/>
      <c r="FD185" s="98"/>
    </row>
    <row r="186" spans="2:160">
      <c r="B186" s="30">
        <f t="shared" si="12"/>
        <v>0</v>
      </c>
      <c r="C186" s="30" t="str">
        <f t="shared" si="13"/>
        <v/>
      </c>
      <c r="D186" s="30" t="str">
        <f t="shared" si="14"/>
        <v/>
      </c>
      <c r="E186" s="30" t="str">
        <f t="shared" si="15"/>
        <v/>
      </c>
      <c r="F186" s="30" t="str">
        <f t="shared" si="16"/>
        <v/>
      </c>
      <c r="G186" s="30" t="str">
        <f t="shared" si="17"/>
        <v/>
      </c>
      <c r="H186" s="101" t="str">
        <f>IF(AND(M186&gt;0,M186&lt;=STATS!$C$22),1,"")</f>
        <v/>
      </c>
      <c r="J186" s="12">
        <v>185</v>
      </c>
      <c r="K186"/>
      <c r="L186"/>
      <c r="R186" s="7"/>
      <c r="S186" s="7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EZ186" s="98"/>
      <c r="FA186" s="98"/>
      <c r="FB186" s="98"/>
      <c r="FC186" s="98"/>
      <c r="FD186" s="98"/>
    </row>
    <row r="187" spans="2:160">
      <c r="B187" s="30">
        <f t="shared" si="12"/>
        <v>0</v>
      </c>
      <c r="C187" s="30" t="str">
        <f t="shared" si="13"/>
        <v/>
      </c>
      <c r="D187" s="30" t="str">
        <f t="shared" si="14"/>
        <v/>
      </c>
      <c r="E187" s="30" t="str">
        <f t="shared" si="15"/>
        <v/>
      </c>
      <c r="F187" s="30" t="str">
        <f t="shared" si="16"/>
        <v/>
      </c>
      <c r="G187" s="30" t="str">
        <f t="shared" si="17"/>
        <v/>
      </c>
      <c r="H187" s="101" t="str">
        <f>IF(AND(M187&gt;0,M187&lt;=STATS!$C$22),1,"")</f>
        <v/>
      </c>
      <c r="J187" s="12">
        <v>186</v>
      </c>
      <c r="K187"/>
      <c r="L187"/>
      <c r="R187" s="7"/>
      <c r="S187" s="7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EZ187" s="98"/>
      <c r="FA187" s="98"/>
      <c r="FB187" s="98"/>
      <c r="FC187" s="98"/>
      <c r="FD187" s="98"/>
    </row>
    <row r="188" spans="2:160">
      <c r="B188" s="30">
        <f t="shared" si="12"/>
        <v>0</v>
      </c>
      <c r="C188" s="30" t="str">
        <f t="shared" si="13"/>
        <v/>
      </c>
      <c r="D188" s="30" t="str">
        <f t="shared" si="14"/>
        <v/>
      </c>
      <c r="E188" s="30" t="str">
        <f t="shared" si="15"/>
        <v/>
      </c>
      <c r="F188" s="30" t="str">
        <f t="shared" si="16"/>
        <v/>
      </c>
      <c r="G188" s="30" t="str">
        <f t="shared" si="17"/>
        <v/>
      </c>
      <c r="H188" s="101" t="str">
        <f>IF(AND(M188&gt;0,M188&lt;=STATS!$C$22),1,"")</f>
        <v/>
      </c>
      <c r="J188" s="12">
        <v>187</v>
      </c>
      <c r="K188"/>
      <c r="L188"/>
      <c r="R188" s="7"/>
      <c r="S188" s="7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EZ188" s="98"/>
      <c r="FA188" s="98"/>
      <c r="FB188" s="98"/>
      <c r="FC188" s="98"/>
      <c r="FD188" s="98"/>
    </row>
    <row r="189" spans="2:160">
      <c r="B189" s="30">
        <f t="shared" si="12"/>
        <v>0</v>
      </c>
      <c r="C189" s="30" t="str">
        <f t="shared" si="13"/>
        <v/>
      </c>
      <c r="D189" s="30" t="str">
        <f t="shared" si="14"/>
        <v/>
      </c>
      <c r="E189" s="30" t="str">
        <f t="shared" si="15"/>
        <v/>
      </c>
      <c r="F189" s="30" t="str">
        <f t="shared" si="16"/>
        <v/>
      </c>
      <c r="G189" s="30" t="str">
        <f t="shared" si="17"/>
        <v/>
      </c>
      <c r="H189" s="101" t="str">
        <f>IF(AND(M189&gt;0,M189&lt;=STATS!$C$22),1,"")</f>
        <v/>
      </c>
      <c r="J189" s="12">
        <v>188</v>
      </c>
      <c r="K189"/>
      <c r="L189"/>
      <c r="R189" s="7"/>
      <c r="S189" s="7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EZ189" s="98"/>
      <c r="FA189" s="98"/>
      <c r="FB189" s="98"/>
      <c r="FC189" s="98"/>
      <c r="FD189" s="98"/>
    </row>
    <row r="190" spans="2:160">
      <c r="B190" s="30">
        <f t="shared" si="12"/>
        <v>0</v>
      </c>
      <c r="C190" s="30" t="str">
        <f t="shared" si="13"/>
        <v/>
      </c>
      <c r="D190" s="30" t="str">
        <f t="shared" si="14"/>
        <v/>
      </c>
      <c r="E190" s="30" t="str">
        <f t="shared" si="15"/>
        <v/>
      </c>
      <c r="F190" s="30" t="str">
        <f t="shared" si="16"/>
        <v/>
      </c>
      <c r="G190" s="30" t="str">
        <f t="shared" si="17"/>
        <v/>
      </c>
      <c r="H190" s="101" t="str">
        <f>IF(AND(M190&gt;0,M190&lt;=STATS!$C$22),1,"")</f>
        <v/>
      </c>
      <c r="J190" s="12">
        <v>189</v>
      </c>
      <c r="K190"/>
      <c r="L190"/>
      <c r="R190" s="7"/>
      <c r="S190" s="7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EZ190" s="98"/>
      <c r="FA190" s="98"/>
      <c r="FB190" s="98"/>
      <c r="FC190" s="98"/>
      <c r="FD190" s="98"/>
    </row>
    <row r="191" spans="2:160">
      <c r="B191" s="30">
        <f t="shared" si="12"/>
        <v>0</v>
      </c>
      <c r="C191" s="30" t="str">
        <f t="shared" si="13"/>
        <v/>
      </c>
      <c r="D191" s="30" t="str">
        <f t="shared" si="14"/>
        <v/>
      </c>
      <c r="E191" s="30" t="str">
        <f t="shared" si="15"/>
        <v/>
      </c>
      <c r="F191" s="30" t="str">
        <f t="shared" si="16"/>
        <v/>
      </c>
      <c r="G191" s="30" t="str">
        <f t="shared" si="17"/>
        <v/>
      </c>
      <c r="H191" s="101" t="str">
        <f>IF(AND(M191&gt;0,M191&lt;=STATS!$C$22),1,"")</f>
        <v/>
      </c>
      <c r="J191" s="12">
        <v>190</v>
      </c>
      <c r="K191"/>
      <c r="L191"/>
      <c r="R191" s="7"/>
      <c r="S191" s="7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EZ191" s="98"/>
      <c r="FA191" s="98"/>
      <c r="FB191" s="98"/>
      <c r="FC191" s="98"/>
      <c r="FD191" s="98"/>
    </row>
    <row r="192" spans="2:160">
      <c r="B192" s="30">
        <f t="shared" si="12"/>
        <v>0</v>
      </c>
      <c r="C192" s="30" t="str">
        <f t="shared" si="13"/>
        <v/>
      </c>
      <c r="D192" s="30" t="str">
        <f t="shared" si="14"/>
        <v/>
      </c>
      <c r="E192" s="30" t="str">
        <f t="shared" si="15"/>
        <v/>
      </c>
      <c r="F192" s="30" t="str">
        <f t="shared" si="16"/>
        <v/>
      </c>
      <c r="G192" s="30" t="str">
        <f t="shared" si="17"/>
        <v/>
      </c>
      <c r="H192" s="101" t="str">
        <f>IF(AND(M192&gt;0,M192&lt;=STATS!$C$22),1,"")</f>
        <v/>
      </c>
      <c r="J192" s="12">
        <v>191</v>
      </c>
      <c r="K192"/>
      <c r="L192"/>
      <c r="R192" s="7"/>
      <c r="S192" s="7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EZ192" s="98"/>
      <c r="FA192" s="98"/>
      <c r="FB192" s="98"/>
      <c r="FC192" s="98"/>
      <c r="FD192" s="98"/>
    </row>
    <row r="193" spans="2:160">
      <c r="B193" s="30">
        <f t="shared" si="12"/>
        <v>0</v>
      </c>
      <c r="C193" s="30" t="str">
        <f t="shared" si="13"/>
        <v/>
      </c>
      <c r="D193" s="30" t="str">
        <f t="shared" si="14"/>
        <v/>
      </c>
      <c r="E193" s="30" t="str">
        <f t="shared" si="15"/>
        <v/>
      </c>
      <c r="F193" s="30" t="str">
        <f t="shared" si="16"/>
        <v/>
      </c>
      <c r="G193" s="30" t="str">
        <f t="shared" si="17"/>
        <v/>
      </c>
      <c r="H193" s="101" t="str">
        <f>IF(AND(M193&gt;0,M193&lt;=STATS!$C$22),1,"")</f>
        <v/>
      </c>
      <c r="J193" s="12">
        <v>192</v>
      </c>
      <c r="K193"/>
      <c r="L193"/>
      <c r="R193" s="7"/>
      <c r="S193" s="7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EZ193" s="98"/>
      <c r="FA193" s="98"/>
      <c r="FB193" s="98"/>
      <c r="FC193" s="98"/>
      <c r="FD193" s="98"/>
    </row>
    <row r="194" spans="2:160">
      <c r="B194" s="30">
        <f t="shared" ref="B194:B257" si="18">COUNT(R194:EY194,FE194:FM194)</f>
        <v>0</v>
      </c>
      <c r="C194" s="30" t="str">
        <f t="shared" ref="C194:C257" si="19">IF(COUNT(R194:EY194,FE194:FM194)&gt;0,COUNT(R194:EY194,FE194:FM194),"")</f>
        <v/>
      </c>
      <c r="D194" s="30" t="str">
        <f t="shared" ref="D194:D257" si="20">IF(COUNT(T194:BJ194,BL194:BT194,BV194:CB194,CD194:EY194,FE194:FM194)&gt;0,COUNT(T194:BJ194,BL194:BT194,BV194:CB194,CD194:EY194,FE194:FM194),"")</f>
        <v/>
      </c>
      <c r="E194" s="30" t="str">
        <f t="shared" ref="E194:E257" si="21">IF(H194=1,COUNT(R194:EY194,FE194:FM194),"")</f>
        <v/>
      </c>
      <c r="F194" s="30" t="str">
        <f t="shared" ref="F194:F257" si="22">IF(H194=1,COUNT(T194:BJ194,BL194:BT194,BV194:CB194,CD194:EY194,FE194:FM194),"")</f>
        <v/>
      </c>
      <c r="G194" s="30" t="str">
        <f t="shared" ref="G194:G257" si="23">IF($B194&gt;=1,$M194,"")</f>
        <v/>
      </c>
      <c r="H194" s="101" t="str">
        <f>IF(AND(M194&gt;0,M194&lt;=STATS!$C$22),1,"")</f>
        <v/>
      </c>
      <c r="J194" s="12">
        <v>193</v>
      </c>
      <c r="K194"/>
      <c r="L194"/>
      <c r="R194" s="7"/>
      <c r="S194" s="7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EZ194" s="98"/>
      <c r="FA194" s="98"/>
      <c r="FB194" s="98"/>
      <c r="FC194" s="98"/>
      <c r="FD194" s="98"/>
    </row>
    <row r="195" spans="2:160">
      <c r="B195" s="30">
        <f t="shared" si="18"/>
        <v>0</v>
      </c>
      <c r="C195" s="30" t="str">
        <f t="shared" si="19"/>
        <v/>
      </c>
      <c r="D195" s="30" t="str">
        <f t="shared" si="20"/>
        <v/>
      </c>
      <c r="E195" s="30" t="str">
        <f t="shared" si="21"/>
        <v/>
      </c>
      <c r="F195" s="30" t="str">
        <f t="shared" si="22"/>
        <v/>
      </c>
      <c r="G195" s="30" t="str">
        <f t="shared" si="23"/>
        <v/>
      </c>
      <c r="H195" s="101" t="str">
        <f>IF(AND(M195&gt;0,M195&lt;=STATS!$C$22),1,"")</f>
        <v/>
      </c>
      <c r="J195" s="12">
        <v>194</v>
      </c>
      <c r="K195"/>
      <c r="L195"/>
      <c r="R195" s="7"/>
      <c r="S195" s="7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EZ195" s="98"/>
      <c r="FA195" s="98"/>
      <c r="FB195" s="98"/>
      <c r="FC195" s="98"/>
      <c r="FD195" s="98"/>
    </row>
    <row r="196" spans="2:160">
      <c r="B196" s="30">
        <f t="shared" si="18"/>
        <v>0</v>
      </c>
      <c r="C196" s="30" t="str">
        <f t="shared" si="19"/>
        <v/>
      </c>
      <c r="D196" s="30" t="str">
        <f t="shared" si="20"/>
        <v/>
      </c>
      <c r="E196" s="30" t="str">
        <f t="shared" si="21"/>
        <v/>
      </c>
      <c r="F196" s="30" t="str">
        <f t="shared" si="22"/>
        <v/>
      </c>
      <c r="G196" s="30" t="str">
        <f t="shared" si="23"/>
        <v/>
      </c>
      <c r="H196" s="101" t="str">
        <f>IF(AND(M196&gt;0,M196&lt;=STATS!$C$22),1,"")</f>
        <v/>
      </c>
      <c r="J196" s="12">
        <v>195</v>
      </c>
      <c r="K196"/>
      <c r="L196"/>
      <c r="R196" s="7"/>
      <c r="S196" s="7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EZ196" s="98"/>
      <c r="FA196" s="98"/>
      <c r="FB196" s="98"/>
      <c r="FC196" s="98"/>
      <c r="FD196" s="98"/>
    </row>
    <row r="197" spans="2:160">
      <c r="B197" s="30">
        <f t="shared" si="18"/>
        <v>0</v>
      </c>
      <c r="C197" s="30" t="str">
        <f t="shared" si="19"/>
        <v/>
      </c>
      <c r="D197" s="30" t="str">
        <f t="shared" si="20"/>
        <v/>
      </c>
      <c r="E197" s="30" t="str">
        <f t="shared" si="21"/>
        <v/>
      </c>
      <c r="F197" s="30" t="str">
        <f t="shared" si="22"/>
        <v/>
      </c>
      <c r="G197" s="30" t="str">
        <f t="shared" si="23"/>
        <v/>
      </c>
      <c r="H197" s="101" t="str">
        <f>IF(AND(M197&gt;0,M197&lt;=STATS!$C$22),1,"")</f>
        <v/>
      </c>
      <c r="J197" s="12">
        <v>196</v>
      </c>
      <c r="K197"/>
      <c r="L197"/>
      <c r="R197" s="7"/>
      <c r="S197" s="7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EZ197" s="98"/>
      <c r="FA197" s="98"/>
      <c r="FB197" s="98"/>
      <c r="FC197" s="98"/>
      <c r="FD197" s="98"/>
    </row>
    <row r="198" spans="2:160">
      <c r="B198" s="30">
        <f t="shared" si="18"/>
        <v>0</v>
      </c>
      <c r="C198" s="30" t="str">
        <f t="shared" si="19"/>
        <v/>
      </c>
      <c r="D198" s="30" t="str">
        <f t="shared" si="20"/>
        <v/>
      </c>
      <c r="E198" s="30" t="str">
        <f t="shared" si="21"/>
        <v/>
      </c>
      <c r="F198" s="30" t="str">
        <f t="shared" si="22"/>
        <v/>
      </c>
      <c r="G198" s="30" t="str">
        <f t="shared" si="23"/>
        <v/>
      </c>
      <c r="H198" s="101" t="str">
        <f>IF(AND(M198&gt;0,M198&lt;=STATS!$C$22),1,"")</f>
        <v/>
      </c>
      <c r="J198" s="12">
        <v>197</v>
      </c>
      <c r="K198"/>
      <c r="L198"/>
      <c r="R198" s="7"/>
      <c r="S198" s="7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EZ198" s="98"/>
      <c r="FA198" s="98"/>
      <c r="FB198" s="98"/>
      <c r="FC198" s="98"/>
      <c r="FD198" s="98"/>
    </row>
    <row r="199" spans="2:160">
      <c r="B199" s="30">
        <f t="shared" si="18"/>
        <v>0</v>
      </c>
      <c r="C199" s="30" t="str">
        <f t="shared" si="19"/>
        <v/>
      </c>
      <c r="D199" s="30" t="str">
        <f t="shared" si="20"/>
        <v/>
      </c>
      <c r="E199" s="30" t="str">
        <f t="shared" si="21"/>
        <v/>
      </c>
      <c r="F199" s="30" t="str">
        <f t="shared" si="22"/>
        <v/>
      </c>
      <c r="G199" s="30" t="str">
        <f t="shared" si="23"/>
        <v/>
      </c>
      <c r="H199" s="101" t="str">
        <f>IF(AND(M199&gt;0,M199&lt;=STATS!$C$22),1,"")</f>
        <v/>
      </c>
      <c r="J199" s="12">
        <v>198</v>
      </c>
      <c r="K199"/>
      <c r="L199"/>
      <c r="R199" s="7"/>
      <c r="S199" s="7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EZ199" s="98"/>
      <c r="FA199" s="98"/>
      <c r="FB199" s="98"/>
      <c r="FC199" s="98"/>
      <c r="FD199" s="98"/>
    </row>
    <row r="200" spans="2:160">
      <c r="B200" s="30">
        <f t="shared" si="18"/>
        <v>0</v>
      </c>
      <c r="C200" s="30" t="str">
        <f t="shared" si="19"/>
        <v/>
      </c>
      <c r="D200" s="30" t="str">
        <f t="shared" si="20"/>
        <v/>
      </c>
      <c r="E200" s="30" t="str">
        <f t="shared" si="21"/>
        <v/>
      </c>
      <c r="F200" s="30" t="str">
        <f t="shared" si="22"/>
        <v/>
      </c>
      <c r="G200" s="30" t="str">
        <f t="shared" si="23"/>
        <v/>
      </c>
      <c r="H200" s="101" t="str">
        <f>IF(AND(M200&gt;0,M200&lt;=STATS!$C$22),1,"")</f>
        <v/>
      </c>
      <c r="J200" s="12">
        <v>199</v>
      </c>
      <c r="K200"/>
      <c r="L200"/>
      <c r="R200" s="7"/>
      <c r="S200" s="7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EZ200" s="98"/>
      <c r="FA200" s="98"/>
      <c r="FB200" s="98"/>
      <c r="FC200" s="98"/>
      <c r="FD200" s="98"/>
    </row>
    <row r="201" spans="2:160">
      <c r="B201" s="30">
        <f t="shared" si="18"/>
        <v>0</v>
      </c>
      <c r="C201" s="30" t="str">
        <f t="shared" si="19"/>
        <v/>
      </c>
      <c r="D201" s="30" t="str">
        <f t="shared" si="20"/>
        <v/>
      </c>
      <c r="E201" s="30" t="str">
        <f t="shared" si="21"/>
        <v/>
      </c>
      <c r="F201" s="30" t="str">
        <f t="shared" si="22"/>
        <v/>
      </c>
      <c r="G201" s="30" t="str">
        <f t="shared" si="23"/>
        <v/>
      </c>
      <c r="H201" s="101" t="str">
        <f>IF(AND(M201&gt;0,M201&lt;=STATS!$C$22),1,"")</f>
        <v/>
      </c>
      <c r="J201" s="12">
        <v>200</v>
      </c>
      <c r="K201"/>
      <c r="L201"/>
      <c r="R201" s="7"/>
      <c r="S201" s="7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EZ201" s="98"/>
      <c r="FA201" s="98"/>
      <c r="FB201" s="98"/>
      <c r="FC201" s="98"/>
      <c r="FD201" s="98"/>
    </row>
    <row r="202" spans="2:160">
      <c r="B202" s="30">
        <f t="shared" si="18"/>
        <v>0</v>
      </c>
      <c r="C202" s="30" t="str">
        <f t="shared" si="19"/>
        <v/>
      </c>
      <c r="D202" s="30" t="str">
        <f t="shared" si="20"/>
        <v/>
      </c>
      <c r="E202" s="30" t="str">
        <f t="shared" si="21"/>
        <v/>
      </c>
      <c r="F202" s="30" t="str">
        <f t="shared" si="22"/>
        <v/>
      </c>
      <c r="G202" s="30" t="str">
        <f t="shared" si="23"/>
        <v/>
      </c>
      <c r="H202" s="101" t="str">
        <f>IF(AND(M202&gt;0,M202&lt;=STATS!$C$22),1,"")</f>
        <v/>
      </c>
      <c r="J202" s="12">
        <v>201</v>
      </c>
      <c r="K202"/>
      <c r="L202"/>
      <c r="R202" s="7"/>
      <c r="S202" s="7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EZ202" s="98"/>
      <c r="FA202" s="98"/>
      <c r="FB202" s="98"/>
      <c r="FC202" s="98"/>
      <c r="FD202" s="98"/>
    </row>
    <row r="203" spans="2:160">
      <c r="B203" s="30">
        <f t="shared" si="18"/>
        <v>0</v>
      </c>
      <c r="C203" s="30" t="str">
        <f t="shared" si="19"/>
        <v/>
      </c>
      <c r="D203" s="30" t="str">
        <f t="shared" si="20"/>
        <v/>
      </c>
      <c r="E203" s="30" t="str">
        <f t="shared" si="21"/>
        <v/>
      </c>
      <c r="F203" s="30" t="str">
        <f t="shared" si="22"/>
        <v/>
      </c>
      <c r="G203" s="30" t="str">
        <f t="shared" si="23"/>
        <v/>
      </c>
      <c r="H203" s="101" t="str">
        <f>IF(AND(M203&gt;0,M203&lt;=STATS!$C$22),1,"")</f>
        <v/>
      </c>
      <c r="J203" s="12">
        <v>202</v>
      </c>
      <c r="K203"/>
      <c r="L203"/>
      <c r="R203" s="7"/>
      <c r="S203" s="7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EZ203" s="98"/>
      <c r="FA203" s="98"/>
      <c r="FB203" s="98"/>
      <c r="FC203" s="98"/>
      <c r="FD203" s="98"/>
    </row>
    <row r="204" spans="2:160">
      <c r="B204" s="30">
        <f t="shared" si="18"/>
        <v>0</v>
      </c>
      <c r="C204" s="30" t="str">
        <f t="shared" si="19"/>
        <v/>
      </c>
      <c r="D204" s="30" t="str">
        <f t="shared" si="20"/>
        <v/>
      </c>
      <c r="E204" s="30" t="str">
        <f t="shared" si="21"/>
        <v/>
      </c>
      <c r="F204" s="30" t="str">
        <f t="shared" si="22"/>
        <v/>
      </c>
      <c r="G204" s="30" t="str">
        <f t="shared" si="23"/>
        <v/>
      </c>
      <c r="H204" s="101" t="str">
        <f>IF(AND(M204&gt;0,M204&lt;=STATS!$C$22),1,"")</f>
        <v/>
      </c>
      <c r="J204" s="12">
        <v>203</v>
      </c>
      <c r="K204"/>
      <c r="L204"/>
      <c r="R204" s="7"/>
      <c r="S204" s="7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EZ204" s="98"/>
      <c r="FA204" s="98"/>
      <c r="FB204" s="98"/>
      <c r="FC204" s="98"/>
      <c r="FD204" s="98"/>
    </row>
    <row r="205" spans="2:160">
      <c r="B205" s="30">
        <f t="shared" si="18"/>
        <v>0</v>
      </c>
      <c r="C205" s="30" t="str">
        <f t="shared" si="19"/>
        <v/>
      </c>
      <c r="D205" s="30" t="str">
        <f t="shared" si="20"/>
        <v/>
      </c>
      <c r="E205" s="30" t="str">
        <f t="shared" si="21"/>
        <v/>
      </c>
      <c r="F205" s="30" t="str">
        <f t="shared" si="22"/>
        <v/>
      </c>
      <c r="G205" s="30" t="str">
        <f t="shared" si="23"/>
        <v/>
      </c>
      <c r="H205" s="101" t="str">
        <f>IF(AND(M205&gt;0,M205&lt;=STATS!$C$22),1,"")</f>
        <v/>
      </c>
      <c r="J205" s="12">
        <v>204</v>
      </c>
      <c r="K205"/>
      <c r="L205"/>
      <c r="R205" s="7"/>
      <c r="S205" s="7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EZ205" s="98"/>
      <c r="FA205" s="98"/>
      <c r="FB205" s="98"/>
      <c r="FC205" s="98"/>
      <c r="FD205" s="98"/>
    </row>
    <row r="206" spans="2:160">
      <c r="B206" s="30">
        <f t="shared" si="18"/>
        <v>0</v>
      </c>
      <c r="C206" s="30" t="str">
        <f t="shared" si="19"/>
        <v/>
      </c>
      <c r="D206" s="30" t="str">
        <f t="shared" si="20"/>
        <v/>
      </c>
      <c r="E206" s="30" t="str">
        <f t="shared" si="21"/>
        <v/>
      </c>
      <c r="F206" s="30" t="str">
        <f t="shared" si="22"/>
        <v/>
      </c>
      <c r="G206" s="30" t="str">
        <f t="shared" si="23"/>
        <v/>
      </c>
      <c r="H206" s="101" t="str">
        <f>IF(AND(M206&gt;0,M206&lt;=STATS!$C$22),1,"")</f>
        <v/>
      </c>
      <c r="J206" s="12">
        <v>205</v>
      </c>
      <c r="K206"/>
      <c r="L206"/>
      <c r="R206" s="7"/>
      <c r="S206" s="7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EZ206" s="98"/>
      <c r="FA206" s="98"/>
      <c r="FB206" s="98"/>
      <c r="FC206" s="98"/>
      <c r="FD206" s="98"/>
    </row>
    <row r="207" spans="2:160">
      <c r="B207" s="30">
        <f t="shared" si="18"/>
        <v>0</v>
      </c>
      <c r="C207" s="30" t="str">
        <f t="shared" si="19"/>
        <v/>
      </c>
      <c r="D207" s="30" t="str">
        <f t="shared" si="20"/>
        <v/>
      </c>
      <c r="E207" s="30" t="str">
        <f t="shared" si="21"/>
        <v/>
      </c>
      <c r="F207" s="30" t="str">
        <f t="shared" si="22"/>
        <v/>
      </c>
      <c r="G207" s="30" t="str">
        <f t="shared" si="23"/>
        <v/>
      </c>
      <c r="H207" s="101" t="str">
        <f>IF(AND(M207&gt;0,M207&lt;=STATS!$C$22),1,"")</f>
        <v/>
      </c>
      <c r="J207" s="12">
        <v>206</v>
      </c>
      <c r="K207"/>
      <c r="L207"/>
      <c r="R207" s="7"/>
      <c r="S207" s="7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EZ207" s="98"/>
      <c r="FA207" s="98"/>
      <c r="FB207" s="98"/>
      <c r="FC207" s="98"/>
      <c r="FD207" s="98"/>
    </row>
    <row r="208" spans="2:160">
      <c r="B208" s="30">
        <f t="shared" si="18"/>
        <v>0</v>
      </c>
      <c r="C208" s="30" t="str">
        <f t="shared" si="19"/>
        <v/>
      </c>
      <c r="D208" s="30" t="str">
        <f t="shared" si="20"/>
        <v/>
      </c>
      <c r="E208" s="30" t="str">
        <f t="shared" si="21"/>
        <v/>
      </c>
      <c r="F208" s="30" t="str">
        <f t="shared" si="22"/>
        <v/>
      </c>
      <c r="G208" s="30" t="str">
        <f t="shared" si="23"/>
        <v/>
      </c>
      <c r="H208" s="101" t="str">
        <f>IF(AND(M208&gt;0,M208&lt;=STATS!$C$22),1,"")</f>
        <v/>
      </c>
      <c r="J208" s="12">
        <v>207</v>
      </c>
      <c r="K208"/>
      <c r="L208"/>
      <c r="P208" s="106"/>
      <c r="R208" s="7"/>
      <c r="S208" s="7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EZ208" s="98"/>
      <c r="FA208" s="98"/>
      <c r="FB208" s="98"/>
      <c r="FC208" s="98"/>
      <c r="FD208" s="98"/>
    </row>
    <row r="209" spans="2:160">
      <c r="B209" s="30">
        <f t="shared" si="18"/>
        <v>0</v>
      </c>
      <c r="C209" s="30" t="str">
        <f t="shared" si="19"/>
        <v/>
      </c>
      <c r="D209" s="30" t="str">
        <f t="shared" si="20"/>
        <v/>
      </c>
      <c r="E209" s="30" t="str">
        <f t="shared" si="21"/>
        <v/>
      </c>
      <c r="F209" s="30" t="str">
        <f t="shared" si="22"/>
        <v/>
      </c>
      <c r="G209" s="30" t="str">
        <f t="shared" si="23"/>
        <v/>
      </c>
      <c r="H209" s="101" t="str">
        <f>IF(AND(M209&gt;0,M209&lt;=STATS!$C$22),1,"")</f>
        <v/>
      </c>
      <c r="J209" s="12">
        <v>208</v>
      </c>
      <c r="K209"/>
      <c r="L209"/>
      <c r="R209" s="7"/>
      <c r="S209" s="7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EZ209" s="98"/>
      <c r="FA209" s="98"/>
      <c r="FB209" s="98"/>
      <c r="FC209" s="98"/>
      <c r="FD209" s="98"/>
    </row>
    <row r="210" spans="2:160">
      <c r="B210" s="30">
        <f t="shared" si="18"/>
        <v>0</v>
      </c>
      <c r="C210" s="30" t="str">
        <f t="shared" si="19"/>
        <v/>
      </c>
      <c r="D210" s="30" t="str">
        <f t="shared" si="20"/>
        <v/>
      </c>
      <c r="E210" s="30" t="str">
        <f t="shared" si="21"/>
        <v/>
      </c>
      <c r="F210" s="30" t="str">
        <f t="shared" si="22"/>
        <v/>
      </c>
      <c r="G210" s="30" t="str">
        <f t="shared" si="23"/>
        <v/>
      </c>
      <c r="H210" s="101" t="str">
        <f>IF(AND(M210&gt;0,M210&lt;=STATS!$C$22),1,"")</f>
        <v/>
      </c>
      <c r="J210" s="12">
        <v>209</v>
      </c>
      <c r="K210"/>
      <c r="L210"/>
      <c r="R210" s="7"/>
      <c r="S210" s="7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EZ210" s="98"/>
      <c r="FA210" s="98"/>
      <c r="FB210" s="98"/>
      <c r="FC210" s="98"/>
      <c r="FD210" s="98"/>
    </row>
    <row r="211" spans="2:160">
      <c r="B211" s="30">
        <f t="shared" si="18"/>
        <v>0</v>
      </c>
      <c r="C211" s="30" t="str">
        <f t="shared" si="19"/>
        <v/>
      </c>
      <c r="D211" s="30" t="str">
        <f t="shared" si="20"/>
        <v/>
      </c>
      <c r="E211" s="30" t="str">
        <f t="shared" si="21"/>
        <v/>
      </c>
      <c r="F211" s="30" t="str">
        <f t="shared" si="22"/>
        <v/>
      </c>
      <c r="G211" s="30" t="str">
        <f t="shared" si="23"/>
        <v/>
      </c>
      <c r="H211" s="101" t="str">
        <f>IF(AND(M211&gt;0,M211&lt;=STATS!$C$22),1,"")</f>
        <v/>
      </c>
      <c r="J211" s="12">
        <v>210</v>
      </c>
      <c r="K211"/>
      <c r="L211"/>
      <c r="R211" s="7"/>
      <c r="S211" s="7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EZ211" s="98"/>
      <c r="FA211" s="98"/>
      <c r="FB211" s="98"/>
      <c r="FC211" s="98"/>
      <c r="FD211" s="98"/>
    </row>
    <row r="212" spans="2:160">
      <c r="B212" s="30">
        <f t="shared" si="18"/>
        <v>0</v>
      </c>
      <c r="C212" s="30" t="str">
        <f t="shared" si="19"/>
        <v/>
      </c>
      <c r="D212" s="30" t="str">
        <f t="shared" si="20"/>
        <v/>
      </c>
      <c r="E212" s="30" t="str">
        <f t="shared" si="21"/>
        <v/>
      </c>
      <c r="F212" s="30" t="str">
        <f t="shared" si="22"/>
        <v/>
      </c>
      <c r="G212" s="30" t="str">
        <f t="shared" si="23"/>
        <v/>
      </c>
      <c r="H212" s="101" t="str">
        <f>IF(AND(M212&gt;0,M212&lt;=STATS!$C$22),1,"")</f>
        <v/>
      </c>
      <c r="J212" s="12">
        <v>211</v>
      </c>
      <c r="K212"/>
      <c r="L212"/>
      <c r="R212" s="7"/>
      <c r="S212" s="7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EZ212" s="98"/>
      <c r="FA212" s="98"/>
      <c r="FB212" s="98"/>
      <c r="FC212" s="98"/>
      <c r="FD212" s="98"/>
    </row>
    <row r="213" spans="2:160">
      <c r="B213" s="30">
        <f t="shared" si="18"/>
        <v>0</v>
      </c>
      <c r="C213" s="30" t="str">
        <f t="shared" si="19"/>
        <v/>
      </c>
      <c r="D213" s="30" t="str">
        <f t="shared" si="20"/>
        <v/>
      </c>
      <c r="E213" s="30" t="str">
        <f t="shared" si="21"/>
        <v/>
      </c>
      <c r="F213" s="30" t="str">
        <f t="shared" si="22"/>
        <v/>
      </c>
      <c r="G213" s="30" t="str">
        <f t="shared" si="23"/>
        <v/>
      </c>
      <c r="H213" s="101" t="str">
        <f>IF(AND(M213&gt;0,M213&lt;=STATS!$C$22),1,"")</f>
        <v/>
      </c>
      <c r="J213" s="12">
        <v>212</v>
      </c>
      <c r="K213"/>
      <c r="L213"/>
      <c r="R213" s="7"/>
      <c r="S213" s="7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EZ213" s="98"/>
      <c r="FA213" s="98"/>
      <c r="FB213" s="98"/>
      <c r="FC213" s="98"/>
      <c r="FD213" s="98"/>
    </row>
    <row r="214" spans="2:160">
      <c r="B214" s="30">
        <f t="shared" si="18"/>
        <v>0</v>
      </c>
      <c r="C214" s="30" t="str">
        <f t="shared" si="19"/>
        <v/>
      </c>
      <c r="D214" s="30" t="str">
        <f t="shared" si="20"/>
        <v/>
      </c>
      <c r="E214" s="30" t="str">
        <f t="shared" si="21"/>
        <v/>
      </c>
      <c r="F214" s="30" t="str">
        <f t="shared" si="22"/>
        <v/>
      </c>
      <c r="G214" s="30" t="str">
        <f t="shared" si="23"/>
        <v/>
      </c>
      <c r="H214" s="101" t="str">
        <f>IF(AND(M214&gt;0,M214&lt;=STATS!$C$22),1,"")</f>
        <v/>
      </c>
      <c r="J214" s="12">
        <v>213</v>
      </c>
      <c r="K214"/>
      <c r="L214"/>
      <c r="R214" s="7"/>
      <c r="S214" s="7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EZ214" s="98"/>
      <c r="FA214" s="98"/>
      <c r="FB214" s="98"/>
      <c r="FC214" s="98"/>
      <c r="FD214" s="98"/>
    </row>
    <row r="215" spans="2:160">
      <c r="B215" s="30">
        <f t="shared" si="18"/>
        <v>0</v>
      </c>
      <c r="C215" s="30" t="str">
        <f t="shared" si="19"/>
        <v/>
      </c>
      <c r="D215" s="30" t="str">
        <f t="shared" si="20"/>
        <v/>
      </c>
      <c r="E215" s="30" t="str">
        <f t="shared" si="21"/>
        <v/>
      </c>
      <c r="F215" s="30" t="str">
        <f t="shared" si="22"/>
        <v/>
      </c>
      <c r="G215" s="30" t="str">
        <f t="shared" si="23"/>
        <v/>
      </c>
      <c r="H215" s="101" t="str">
        <f>IF(AND(M215&gt;0,M215&lt;=STATS!$C$22),1,"")</f>
        <v/>
      </c>
      <c r="J215" s="12">
        <v>214</v>
      </c>
      <c r="K215"/>
      <c r="L215"/>
      <c r="R215" s="7"/>
      <c r="S215" s="7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EZ215" s="98"/>
      <c r="FA215" s="98"/>
      <c r="FB215" s="98"/>
      <c r="FC215" s="98"/>
      <c r="FD215" s="98"/>
    </row>
    <row r="216" spans="2:160">
      <c r="B216" s="30">
        <f t="shared" si="18"/>
        <v>0</v>
      </c>
      <c r="C216" s="30" t="str">
        <f t="shared" si="19"/>
        <v/>
      </c>
      <c r="D216" s="30" t="str">
        <f t="shared" si="20"/>
        <v/>
      </c>
      <c r="E216" s="30" t="str">
        <f t="shared" si="21"/>
        <v/>
      </c>
      <c r="F216" s="30" t="str">
        <f t="shared" si="22"/>
        <v/>
      </c>
      <c r="G216" s="30" t="str">
        <f t="shared" si="23"/>
        <v/>
      </c>
      <c r="H216" s="101" t="str">
        <f>IF(AND(M216&gt;0,M216&lt;=STATS!$C$22),1,"")</f>
        <v/>
      </c>
      <c r="J216" s="12">
        <v>215</v>
      </c>
      <c r="K216"/>
      <c r="L216"/>
      <c r="R216" s="7"/>
      <c r="S216" s="7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EZ216" s="98"/>
      <c r="FA216" s="98"/>
      <c r="FB216" s="98"/>
      <c r="FC216" s="98"/>
      <c r="FD216" s="98"/>
    </row>
    <row r="217" spans="2:160">
      <c r="B217" s="30">
        <f t="shared" si="18"/>
        <v>0</v>
      </c>
      <c r="C217" s="30" t="str">
        <f t="shared" si="19"/>
        <v/>
      </c>
      <c r="D217" s="30" t="str">
        <f t="shared" si="20"/>
        <v/>
      </c>
      <c r="E217" s="30" t="str">
        <f t="shared" si="21"/>
        <v/>
      </c>
      <c r="F217" s="30" t="str">
        <f t="shared" si="22"/>
        <v/>
      </c>
      <c r="G217" s="30" t="str">
        <f t="shared" si="23"/>
        <v/>
      </c>
      <c r="H217" s="101" t="str">
        <f>IF(AND(M217&gt;0,M217&lt;=STATS!$C$22),1,"")</f>
        <v/>
      </c>
      <c r="J217" s="12">
        <v>216</v>
      </c>
      <c r="K217"/>
      <c r="L217"/>
      <c r="R217" s="7"/>
      <c r="S217" s="7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EZ217" s="98"/>
      <c r="FA217" s="98"/>
      <c r="FB217" s="98"/>
      <c r="FC217" s="98"/>
      <c r="FD217" s="98"/>
    </row>
    <row r="218" spans="2:160">
      <c r="B218" s="30">
        <f t="shared" si="18"/>
        <v>0</v>
      </c>
      <c r="C218" s="30" t="str">
        <f t="shared" si="19"/>
        <v/>
      </c>
      <c r="D218" s="30" t="str">
        <f t="shared" si="20"/>
        <v/>
      </c>
      <c r="E218" s="30" t="str">
        <f t="shared" si="21"/>
        <v/>
      </c>
      <c r="F218" s="30" t="str">
        <f t="shared" si="22"/>
        <v/>
      </c>
      <c r="G218" s="30" t="str">
        <f t="shared" si="23"/>
        <v/>
      </c>
      <c r="H218" s="101" t="str">
        <f>IF(AND(M218&gt;0,M218&lt;=STATS!$C$22),1,"")</f>
        <v/>
      </c>
      <c r="J218" s="12">
        <v>217</v>
      </c>
      <c r="K218"/>
      <c r="L218"/>
      <c r="R218" s="7"/>
      <c r="S218" s="7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EZ218" s="98"/>
      <c r="FA218" s="98"/>
      <c r="FB218" s="98"/>
      <c r="FC218" s="98"/>
      <c r="FD218" s="98"/>
    </row>
    <row r="219" spans="2:160">
      <c r="B219" s="30">
        <f t="shared" si="18"/>
        <v>0</v>
      </c>
      <c r="C219" s="30" t="str">
        <f t="shared" si="19"/>
        <v/>
      </c>
      <c r="D219" s="30" t="str">
        <f t="shared" si="20"/>
        <v/>
      </c>
      <c r="E219" s="30" t="str">
        <f t="shared" si="21"/>
        <v/>
      </c>
      <c r="F219" s="30" t="str">
        <f t="shared" si="22"/>
        <v/>
      </c>
      <c r="G219" s="30" t="str">
        <f t="shared" si="23"/>
        <v/>
      </c>
      <c r="H219" s="101" t="str">
        <f>IF(AND(M219&gt;0,M219&lt;=STATS!$C$22),1,"")</f>
        <v/>
      </c>
      <c r="J219" s="12">
        <v>218</v>
      </c>
      <c r="K219"/>
      <c r="L219"/>
      <c r="R219" s="7"/>
      <c r="S219" s="7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EZ219" s="98"/>
      <c r="FA219" s="98"/>
      <c r="FB219" s="98"/>
      <c r="FC219" s="98"/>
      <c r="FD219" s="98"/>
    </row>
    <row r="220" spans="2:160">
      <c r="B220" s="30">
        <f t="shared" si="18"/>
        <v>0</v>
      </c>
      <c r="C220" s="30" t="str">
        <f t="shared" si="19"/>
        <v/>
      </c>
      <c r="D220" s="30" t="str">
        <f t="shared" si="20"/>
        <v/>
      </c>
      <c r="E220" s="30" t="str">
        <f t="shared" si="21"/>
        <v/>
      </c>
      <c r="F220" s="30" t="str">
        <f t="shared" si="22"/>
        <v/>
      </c>
      <c r="G220" s="30" t="str">
        <f t="shared" si="23"/>
        <v/>
      </c>
      <c r="H220" s="101" t="str">
        <f>IF(AND(M220&gt;0,M220&lt;=STATS!$C$22),1,"")</f>
        <v/>
      </c>
      <c r="J220" s="12">
        <v>219</v>
      </c>
      <c r="K220"/>
      <c r="L220"/>
      <c r="R220" s="7"/>
      <c r="S220" s="7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EZ220" s="98"/>
      <c r="FA220" s="98"/>
      <c r="FB220" s="98"/>
      <c r="FC220" s="98"/>
      <c r="FD220" s="98"/>
    </row>
    <row r="221" spans="2:160">
      <c r="B221" s="30">
        <f t="shared" si="18"/>
        <v>0</v>
      </c>
      <c r="C221" s="30" t="str">
        <f t="shared" si="19"/>
        <v/>
      </c>
      <c r="D221" s="30" t="str">
        <f t="shared" si="20"/>
        <v/>
      </c>
      <c r="E221" s="30" t="str">
        <f t="shared" si="21"/>
        <v/>
      </c>
      <c r="F221" s="30" t="str">
        <f t="shared" si="22"/>
        <v/>
      </c>
      <c r="G221" s="30" t="str">
        <f t="shared" si="23"/>
        <v/>
      </c>
      <c r="H221" s="101" t="str">
        <f>IF(AND(M221&gt;0,M221&lt;=STATS!$C$22),1,"")</f>
        <v/>
      </c>
      <c r="J221" s="12">
        <v>220</v>
      </c>
      <c r="K221"/>
      <c r="L221"/>
      <c r="R221" s="7"/>
      <c r="S221" s="7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EZ221" s="98"/>
      <c r="FA221" s="98"/>
      <c r="FB221" s="98"/>
      <c r="FC221" s="98"/>
      <c r="FD221" s="98"/>
    </row>
    <row r="222" spans="2:160">
      <c r="B222" s="30">
        <f t="shared" si="18"/>
        <v>0</v>
      </c>
      <c r="C222" s="30" t="str">
        <f t="shared" si="19"/>
        <v/>
      </c>
      <c r="D222" s="30" t="str">
        <f t="shared" si="20"/>
        <v/>
      </c>
      <c r="E222" s="30" t="str">
        <f t="shared" si="21"/>
        <v/>
      </c>
      <c r="F222" s="30" t="str">
        <f t="shared" si="22"/>
        <v/>
      </c>
      <c r="G222" s="30" t="str">
        <f t="shared" si="23"/>
        <v/>
      </c>
      <c r="H222" s="101" t="str">
        <f>IF(AND(M222&gt;0,M222&lt;=STATS!$C$22),1,"")</f>
        <v/>
      </c>
      <c r="J222" s="12">
        <v>221</v>
      </c>
      <c r="K222"/>
      <c r="L222"/>
      <c r="R222" s="7"/>
      <c r="S222" s="7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EZ222" s="98"/>
      <c r="FA222" s="98"/>
      <c r="FB222" s="98"/>
      <c r="FC222" s="98"/>
      <c r="FD222" s="98"/>
    </row>
    <row r="223" spans="2:160">
      <c r="B223" s="30">
        <f t="shared" si="18"/>
        <v>0</v>
      </c>
      <c r="C223" s="30" t="str">
        <f t="shared" si="19"/>
        <v/>
      </c>
      <c r="D223" s="30" t="str">
        <f t="shared" si="20"/>
        <v/>
      </c>
      <c r="E223" s="30" t="str">
        <f t="shared" si="21"/>
        <v/>
      </c>
      <c r="F223" s="30" t="str">
        <f t="shared" si="22"/>
        <v/>
      </c>
      <c r="G223" s="30" t="str">
        <f t="shared" si="23"/>
        <v/>
      </c>
      <c r="H223" s="101" t="str">
        <f>IF(AND(M223&gt;0,M223&lt;=STATS!$C$22),1,"")</f>
        <v/>
      </c>
      <c r="J223" s="12">
        <v>222</v>
      </c>
      <c r="K223"/>
      <c r="L223"/>
      <c r="R223" s="7"/>
      <c r="S223" s="7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EZ223" s="98"/>
      <c r="FA223" s="98"/>
      <c r="FB223" s="98"/>
      <c r="FC223" s="98"/>
      <c r="FD223" s="98"/>
    </row>
    <row r="224" spans="2:160">
      <c r="B224" s="30">
        <f t="shared" si="18"/>
        <v>0</v>
      </c>
      <c r="C224" s="30" t="str">
        <f t="shared" si="19"/>
        <v/>
      </c>
      <c r="D224" s="30" t="str">
        <f t="shared" si="20"/>
        <v/>
      </c>
      <c r="E224" s="30" t="str">
        <f t="shared" si="21"/>
        <v/>
      </c>
      <c r="F224" s="30" t="str">
        <f t="shared" si="22"/>
        <v/>
      </c>
      <c r="G224" s="30" t="str">
        <f t="shared" si="23"/>
        <v/>
      </c>
      <c r="H224" s="101" t="str">
        <f>IF(AND(M224&gt;0,M224&lt;=STATS!$C$22),1,"")</f>
        <v/>
      </c>
      <c r="J224" s="12">
        <v>223</v>
      </c>
      <c r="K224"/>
      <c r="L224"/>
      <c r="R224" s="7"/>
      <c r="S224" s="7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EZ224" s="98"/>
      <c r="FA224" s="98"/>
      <c r="FB224" s="98"/>
      <c r="FC224" s="98"/>
      <c r="FD224" s="98"/>
    </row>
    <row r="225" spans="2:160">
      <c r="B225" s="30">
        <f t="shared" si="18"/>
        <v>0</v>
      </c>
      <c r="C225" s="30" t="str">
        <f t="shared" si="19"/>
        <v/>
      </c>
      <c r="D225" s="30" t="str">
        <f t="shared" si="20"/>
        <v/>
      </c>
      <c r="E225" s="30" t="str">
        <f t="shared" si="21"/>
        <v/>
      </c>
      <c r="F225" s="30" t="str">
        <f t="shared" si="22"/>
        <v/>
      </c>
      <c r="G225" s="30" t="str">
        <f t="shared" si="23"/>
        <v/>
      </c>
      <c r="H225" s="101" t="str">
        <f>IF(AND(M225&gt;0,M225&lt;=STATS!$C$22),1,"")</f>
        <v/>
      </c>
      <c r="J225" s="12">
        <v>224</v>
      </c>
      <c r="K225"/>
      <c r="L225"/>
      <c r="R225" s="7"/>
      <c r="S225" s="7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EZ225" s="98"/>
      <c r="FA225" s="98"/>
      <c r="FB225" s="98"/>
      <c r="FC225" s="98"/>
      <c r="FD225" s="98"/>
    </row>
    <row r="226" spans="2:160">
      <c r="B226" s="30">
        <f t="shared" si="18"/>
        <v>0</v>
      </c>
      <c r="C226" s="30" t="str">
        <f t="shared" si="19"/>
        <v/>
      </c>
      <c r="D226" s="30" t="str">
        <f t="shared" si="20"/>
        <v/>
      </c>
      <c r="E226" s="30" t="str">
        <f t="shared" si="21"/>
        <v/>
      </c>
      <c r="F226" s="30" t="str">
        <f t="shared" si="22"/>
        <v/>
      </c>
      <c r="G226" s="30" t="str">
        <f t="shared" si="23"/>
        <v/>
      </c>
      <c r="H226" s="101" t="str">
        <f>IF(AND(M226&gt;0,M226&lt;=STATS!$C$22),1,"")</f>
        <v/>
      </c>
      <c r="J226" s="12">
        <v>225</v>
      </c>
      <c r="K226"/>
      <c r="L226"/>
      <c r="R226" s="7"/>
      <c r="S226" s="7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EZ226" s="98"/>
      <c r="FA226" s="98"/>
      <c r="FB226" s="98"/>
      <c r="FC226" s="98"/>
      <c r="FD226" s="98"/>
    </row>
    <row r="227" spans="2:160">
      <c r="B227" s="30">
        <f t="shared" si="18"/>
        <v>0</v>
      </c>
      <c r="C227" s="30" t="str">
        <f t="shared" si="19"/>
        <v/>
      </c>
      <c r="D227" s="30" t="str">
        <f t="shared" si="20"/>
        <v/>
      </c>
      <c r="E227" s="30" t="str">
        <f t="shared" si="21"/>
        <v/>
      </c>
      <c r="F227" s="30" t="str">
        <f t="shared" si="22"/>
        <v/>
      </c>
      <c r="G227" s="30" t="str">
        <f t="shared" si="23"/>
        <v/>
      </c>
      <c r="H227" s="101" t="str">
        <f>IF(AND(M227&gt;0,M227&lt;=STATS!$C$22),1,"")</f>
        <v/>
      </c>
      <c r="J227" s="12">
        <v>226</v>
      </c>
      <c r="K227"/>
      <c r="L227"/>
      <c r="R227" s="7"/>
      <c r="S227" s="7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EZ227" s="98"/>
      <c r="FA227" s="98"/>
      <c r="FB227" s="98"/>
      <c r="FC227" s="98"/>
      <c r="FD227" s="98"/>
    </row>
    <row r="228" spans="2:160">
      <c r="B228" s="30">
        <f t="shared" si="18"/>
        <v>0</v>
      </c>
      <c r="C228" s="30" t="str">
        <f t="shared" si="19"/>
        <v/>
      </c>
      <c r="D228" s="30" t="str">
        <f t="shared" si="20"/>
        <v/>
      </c>
      <c r="E228" s="30" t="str">
        <f t="shared" si="21"/>
        <v/>
      </c>
      <c r="F228" s="30" t="str">
        <f t="shared" si="22"/>
        <v/>
      </c>
      <c r="G228" s="30" t="str">
        <f t="shared" si="23"/>
        <v/>
      </c>
      <c r="H228" s="101" t="str">
        <f>IF(AND(M228&gt;0,M228&lt;=STATS!$C$22),1,"")</f>
        <v/>
      </c>
      <c r="J228" s="12">
        <v>227</v>
      </c>
      <c r="K228"/>
      <c r="L228"/>
      <c r="R228" s="7"/>
      <c r="S228" s="7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EZ228" s="98"/>
      <c r="FA228" s="98"/>
      <c r="FB228" s="98"/>
      <c r="FC228" s="98"/>
      <c r="FD228" s="98"/>
    </row>
    <row r="229" spans="2:160">
      <c r="B229" s="30">
        <f t="shared" si="18"/>
        <v>0</v>
      </c>
      <c r="C229" s="30" t="str">
        <f t="shared" si="19"/>
        <v/>
      </c>
      <c r="D229" s="30" t="str">
        <f t="shared" si="20"/>
        <v/>
      </c>
      <c r="E229" s="30" t="str">
        <f t="shared" si="21"/>
        <v/>
      </c>
      <c r="F229" s="30" t="str">
        <f t="shared" si="22"/>
        <v/>
      </c>
      <c r="G229" s="30" t="str">
        <f t="shared" si="23"/>
        <v/>
      </c>
      <c r="H229" s="101" t="str">
        <f>IF(AND(M229&gt;0,M229&lt;=STATS!$C$22),1,"")</f>
        <v/>
      </c>
      <c r="J229" s="12">
        <v>228</v>
      </c>
      <c r="K229"/>
      <c r="L229"/>
      <c r="R229" s="7"/>
      <c r="S229" s="7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EZ229" s="98"/>
      <c r="FA229" s="98"/>
      <c r="FB229" s="98"/>
      <c r="FC229" s="98"/>
      <c r="FD229" s="98"/>
    </row>
    <row r="230" spans="2:160">
      <c r="B230" s="30">
        <f t="shared" si="18"/>
        <v>0</v>
      </c>
      <c r="C230" s="30" t="str">
        <f t="shared" si="19"/>
        <v/>
      </c>
      <c r="D230" s="30" t="str">
        <f t="shared" si="20"/>
        <v/>
      </c>
      <c r="E230" s="30" t="str">
        <f t="shared" si="21"/>
        <v/>
      </c>
      <c r="F230" s="30" t="str">
        <f t="shared" si="22"/>
        <v/>
      </c>
      <c r="G230" s="30" t="str">
        <f t="shared" si="23"/>
        <v/>
      </c>
      <c r="H230" s="101" t="str">
        <f>IF(AND(M230&gt;0,M230&lt;=STATS!$C$22),1,"")</f>
        <v/>
      </c>
      <c r="J230" s="12">
        <v>229</v>
      </c>
      <c r="K230"/>
      <c r="L230"/>
      <c r="R230" s="7"/>
      <c r="S230" s="7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EZ230" s="98"/>
      <c r="FA230" s="98"/>
      <c r="FB230" s="98"/>
      <c r="FC230" s="98"/>
      <c r="FD230" s="98"/>
    </row>
    <row r="231" spans="2:160">
      <c r="B231" s="30">
        <f t="shared" si="18"/>
        <v>0</v>
      </c>
      <c r="C231" s="30" t="str">
        <f t="shared" si="19"/>
        <v/>
      </c>
      <c r="D231" s="30" t="str">
        <f t="shared" si="20"/>
        <v/>
      </c>
      <c r="E231" s="30" t="str">
        <f t="shared" si="21"/>
        <v/>
      </c>
      <c r="F231" s="30" t="str">
        <f t="shared" si="22"/>
        <v/>
      </c>
      <c r="G231" s="30" t="str">
        <f t="shared" si="23"/>
        <v/>
      </c>
      <c r="H231" s="101" t="str">
        <f>IF(AND(M231&gt;0,M231&lt;=STATS!$C$22),1,"")</f>
        <v/>
      </c>
      <c r="J231" s="12">
        <v>230</v>
      </c>
      <c r="K231"/>
      <c r="L231"/>
      <c r="R231" s="7"/>
      <c r="S231" s="7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EZ231" s="98"/>
      <c r="FA231" s="98"/>
      <c r="FB231" s="98"/>
      <c r="FC231" s="98"/>
      <c r="FD231" s="98"/>
    </row>
    <row r="232" spans="2:160">
      <c r="B232" s="30">
        <f t="shared" si="18"/>
        <v>0</v>
      </c>
      <c r="C232" s="30" t="str">
        <f t="shared" si="19"/>
        <v/>
      </c>
      <c r="D232" s="30" t="str">
        <f t="shared" si="20"/>
        <v/>
      </c>
      <c r="E232" s="30" t="str">
        <f t="shared" si="21"/>
        <v/>
      </c>
      <c r="F232" s="30" t="str">
        <f t="shared" si="22"/>
        <v/>
      </c>
      <c r="G232" s="30" t="str">
        <f t="shared" si="23"/>
        <v/>
      </c>
      <c r="H232" s="101" t="str">
        <f>IF(AND(M232&gt;0,M232&lt;=STATS!$C$22),1,"")</f>
        <v/>
      </c>
      <c r="J232" s="12">
        <v>231</v>
      </c>
      <c r="K232"/>
      <c r="L232"/>
      <c r="R232" s="7"/>
      <c r="S232" s="7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EZ232" s="98"/>
      <c r="FA232" s="98"/>
      <c r="FB232" s="98"/>
      <c r="FC232" s="98"/>
      <c r="FD232" s="98"/>
    </row>
    <row r="233" spans="2:160">
      <c r="B233" s="30">
        <f t="shared" si="18"/>
        <v>0</v>
      </c>
      <c r="C233" s="30" t="str">
        <f t="shared" si="19"/>
        <v/>
      </c>
      <c r="D233" s="30" t="str">
        <f t="shared" si="20"/>
        <v/>
      </c>
      <c r="E233" s="30" t="str">
        <f t="shared" si="21"/>
        <v/>
      </c>
      <c r="F233" s="30" t="str">
        <f t="shared" si="22"/>
        <v/>
      </c>
      <c r="G233" s="30" t="str">
        <f t="shared" si="23"/>
        <v/>
      </c>
      <c r="H233" s="101" t="str">
        <f>IF(AND(M233&gt;0,M233&lt;=STATS!$C$22),1,"")</f>
        <v/>
      </c>
      <c r="J233" s="12">
        <v>232</v>
      </c>
      <c r="K233"/>
      <c r="L233"/>
      <c r="R233" s="7"/>
      <c r="S233" s="7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EZ233" s="98"/>
      <c r="FA233" s="98"/>
      <c r="FB233" s="98"/>
      <c r="FC233" s="98"/>
      <c r="FD233" s="98"/>
    </row>
    <row r="234" spans="2:160">
      <c r="B234" s="30">
        <f t="shared" si="18"/>
        <v>0</v>
      </c>
      <c r="C234" s="30" t="str">
        <f t="shared" si="19"/>
        <v/>
      </c>
      <c r="D234" s="30" t="str">
        <f t="shared" si="20"/>
        <v/>
      </c>
      <c r="E234" s="30" t="str">
        <f t="shared" si="21"/>
        <v/>
      </c>
      <c r="F234" s="30" t="str">
        <f t="shared" si="22"/>
        <v/>
      </c>
      <c r="G234" s="30" t="str">
        <f t="shared" si="23"/>
        <v/>
      </c>
      <c r="H234" s="101" t="str">
        <f>IF(AND(M234&gt;0,M234&lt;=STATS!$C$22),1,"")</f>
        <v/>
      </c>
      <c r="J234" s="12">
        <v>233</v>
      </c>
      <c r="K234"/>
      <c r="L234"/>
      <c r="R234" s="7"/>
      <c r="S234" s="7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EZ234" s="98"/>
      <c r="FA234" s="98"/>
      <c r="FB234" s="98"/>
      <c r="FC234" s="98"/>
      <c r="FD234" s="98"/>
    </row>
    <row r="235" spans="2:160">
      <c r="B235" s="30">
        <f t="shared" si="18"/>
        <v>0</v>
      </c>
      <c r="C235" s="30" t="str">
        <f t="shared" si="19"/>
        <v/>
      </c>
      <c r="D235" s="30" t="str">
        <f t="shared" si="20"/>
        <v/>
      </c>
      <c r="E235" s="30" t="str">
        <f t="shared" si="21"/>
        <v/>
      </c>
      <c r="F235" s="30" t="str">
        <f t="shared" si="22"/>
        <v/>
      </c>
      <c r="G235" s="30" t="str">
        <f t="shared" si="23"/>
        <v/>
      </c>
      <c r="H235" s="101" t="str">
        <f>IF(AND(M235&gt;0,M235&lt;=STATS!$C$22),1,"")</f>
        <v/>
      </c>
      <c r="J235" s="12">
        <v>234</v>
      </c>
      <c r="K235"/>
      <c r="L235"/>
      <c r="R235" s="7"/>
      <c r="S235" s="7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EZ235" s="98"/>
      <c r="FA235" s="98"/>
      <c r="FB235" s="98"/>
      <c r="FC235" s="98"/>
      <c r="FD235" s="98"/>
    </row>
    <row r="236" spans="2:160">
      <c r="B236" s="30">
        <f t="shared" si="18"/>
        <v>0</v>
      </c>
      <c r="C236" s="30" t="str">
        <f t="shared" si="19"/>
        <v/>
      </c>
      <c r="D236" s="30" t="str">
        <f t="shared" si="20"/>
        <v/>
      </c>
      <c r="E236" s="30" t="str">
        <f t="shared" si="21"/>
        <v/>
      </c>
      <c r="F236" s="30" t="str">
        <f t="shared" si="22"/>
        <v/>
      </c>
      <c r="G236" s="30" t="str">
        <f t="shared" si="23"/>
        <v/>
      </c>
      <c r="H236" s="101" t="str">
        <f>IF(AND(M236&gt;0,M236&lt;=STATS!$C$22),1,"")</f>
        <v/>
      </c>
      <c r="J236" s="12">
        <v>235</v>
      </c>
      <c r="K236"/>
      <c r="L236"/>
      <c r="R236" s="7"/>
      <c r="S236" s="7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EZ236" s="98"/>
      <c r="FA236" s="98"/>
      <c r="FB236" s="98"/>
      <c r="FC236" s="98"/>
      <c r="FD236" s="98"/>
    </row>
    <row r="237" spans="2:160">
      <c r="B237" s="30">
        <f t="shared" si="18"/>
        <v>0</v>
      </c>
      <c r="C237" s="30" t="str">
        <f t="shared" si="19"/>
        <v/>
      </c>
      <c r="D237" s="30" t="str">
        <f t="shared" si="20"/>
        <v/>
      </c>
      <c r="E237" s="30" t="str">
        <f t="shared" si="21"/>
        <v/>
      </c>
      <c r="F237" s="30" t="str">
        <f t="shared" si="22"/>
        <v/>
      </c>
      <c r="G237" s="30" t="str">
        <f t="shared" si="23"/>
        <v/>
      </c>
      <c r="H237" s="101" t="str">
        <f>IF(AND(M237&gt;0,M237&lt;=STATS!$C$22),1,"")</f>
        <v/>
      </c>
      <c r="J237" s="12">
        <v>236</v>
      </c>
      <c r="K237"/>
      <c r="L237"/>
      <c r="R237" s="7"/>
      <c r="S237" s="7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EZ237" s="98"/>
      <c r="FA237" s="98"/>
      <c r="FB237" s="98"/>
      <c r="FC237" s="98"/>
      <c r="FD237" s="98"/>
    </row>
    <row r="238" spans="2:160">
      <c r="B238" s="30">
        <f t="shared" si="18"/>
        <v>0</v>
      </c>
      <c r="C238" s="30" t="str">
        <f t="shared" si="19"/>
        <v/>
      </c>
      <c r="D238" s="30" t="str">
        <f t="shared" si="20"/>
        <v/>
      </c>
      <c r="E238" s="30" t="str">
        <f t="shared" si="21"/>
        <v/>
      </c>
      <c r="F238" s="30" t="str">
        <f t="shared" si="22"/>
        <v/>
      </c>
      <c r="G238" s="30" t="str">
        <f t="shared" si="23"/>
        <v/>
      </c>
      <c r="H238" s="101" t="str">
        <f>IF(AND(M238&gt;0,M238&lt;=STATS!$C$22),1,"")</f>
        <v/>
      </c>
      <c r="J238" s="12">
        <v>237</v>
      </c>
      <c r="K238"/>
      <c r="L238"/>
      <c r="R238" s="7"/>
      <c r="S238" s="7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EZ238" s="98"/>
      <c r="FA238" s="98"/>
      <c r="FB238" s="98"/>
      <c r="FC238" s="98"/>
      <c r="FD238" s="98"/>
    </row>
    <row r="239" spans="2:160">
      <c r="B239" s="30">
        <f t="shared" si="18"/>
        <v>0</v>
      </c>
      <c r="C239" s="30" t="str">
        <f t="shared" si="19"/>
        <v/>
      </c>
      <c r="D239" s="30" t="str">
        <f t="shared" si="20"/>
        <v/>
      </c>
      <c r="E239" s="30" t="str">
        <f t="shared" si="21"/>
        <v/>
      </c>
      <c r="F239" s="30" t="str">
        <f t="shared" si="22"/>
        <v/>
      </c>
      <c r="G239" s="30" t="str">
        <f t="shared" si="23"/>
        <v/>
      </c>
      <c r="H239" s="101" t="str">
        <f>IF(AND(M239&gt;0,M239&lt;=STATS!$C$22),1,"")</f>
        <v/>
      </c>
      <c r="J239" s="12">
        <v>238</v>
      </c>
      <c r="K239"/>
      <c r="L239"/>
      <c r="R239" s="7"/>
      <c r="S239" s="7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EZ239" s="98"/>
      <c r="FA239" s="98"/>
      <c r="FB239" s="98"/>
      <c r="FC239" s="98"/>
      <c r="FD239" s="98"/>
    </row>
    <row r="240" spans="2:160">
      <c r="B240" s="30">
        <f t="shared" si="18"/>
        <v>0</v>
      </c>
      <c r="C240" s="30" t="str">
        <f t="shared" si="19"/>
        <v/>
      </c>
      <c r="D240" s="30" t="str">
        <f t="shared" si="20"/>
        <v/>
      </c>
      <c r="E240" s="30" t="str">
        <f t="shared" si="21"/>
        <v/>
      </c>
      <c r="F240" s="30" t="str">
        <f t="shared" si="22"/>
        <v/>
      </c>
      <c r="G240" s="30" t="str">
        <f t="shared" si="23"/>
        <v/>
      </c>
      <c r="H240" s="101" t="str">
        <f>IF(AND(M240&gt;0,M240&lt;=STATS!$C$22),1,"")</f>
        <v/>
      </c>
      <c r="J240" s="12">
        <v>239</v>
      </c>
      <c r="K240"/>
      <c r="L240"/>
      <c r="R240" s="7"/>
      <c r="S240" s="7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EZ240" s="98"/>
      <c r="FA240" s="98"/>
      <c r="FB240" s="98"/>
      <c r="FC240" s="98"/>
      <c r="FD240" s="98"/>
    </row>
    <row r="241" spans="2:160">
      <c r="B241" s="30">
        <f t="shared" si="18"/>
        <v>0</v>
      </c>
      <c r="C241" s="30" t="str">
        <f t="shared" si="19"/>
        <v/>
      </c>
      <c r="D241" s="30" t="str">
        <f t="shared" si="20"/>
        <v/>
      </c>
      <c r="E241" s="30" t="str">
        <f t="shared" si="21"/>
        <v/>
      </c>
      <c r="F241" s="30" t="str">
        <f t="shared" si="22"/>
        <v/>
      </c>
      <c r="G241" s="30" t="str">
        <f t="shared" si="23"/>
        <v/>
      </c>
      <c r="H241" s="101" t="str">
        <f>IF(AND(M241&gt;0,M241&lt;=STATS!$C$22),1,"")</f>
        <v/>
      </c>
      <c r="J241" s="12">
        <v>240</v>
      </c>
      <c r="K241"/>
      <c r="L241"/>
      <c r="R241" s="7"/>
      <c r="S241" s="7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EZ241" s="98"/>
      <c r="FA241" s="98"/>
      <c r="FB241" s="98"/>
      <c r="FC241" s="98"/>
      <c r="FD241" s="98"/>
    </row>
    <row r="242" spans="2:160">
      <c r="B242" s="30">
        <f t="shared" si="18"/>
        <v>0</v>
      </c>
      <c r="C242" s="30" t="str">
        <f t="shared" si="19"/>
        <v/>
      </c>
      <c r="D242" s="30" t="str">
        <f t="shared" si="20"/>
        <v/>
      </c>
      <c r="E242" s="30" t="str">
        <f t="shared" si="21"/>
        <v/>
      </c>
      <c r="F242" s="30" t="str">
        <f t="shared" si="22"/>
        <v/>
      </c>
      <c r="G242" s="30" t="str">
        <f t="shared" si="23"/>
        <v/>
      </c>
      <c r="H242" s="101" t="str">
        <f>IF(AND(M242&gt;0,M242&lt;=STATS!$C$22),1,"")</f>
        <v/>
      </c>
      <c r="J242" s="12">
        <v>241</v>
      </c>
      <c r="K242"/>
      <c r="L242"/>
      <c r="R242" s="7"/>
      <c r="S242" s="7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EZ242" s="98"/>
      <c r="FA242" s="98"/>
      <c r="FB242" s="98"/>
      <c r="FC242" s="98"/>
      <c r="FD242" s="98"/>
    </row>
    <row r="243" spans="2:160">
      <c r="B243" s="30">
        <f t="shared" si="18"/>
        <v>0</v>
      </c>
      <c r="C243" s="30" t="str">
        <f t="shared" si="19"/>
        <v/>
      </c>
      <c r="D243" s="30" t="str">
        <f t="shared" si="20"/>
        <v/>
      </c>
      <c r="E243" s="30" t="str">
        <f t="shared" si="21"/>
        <v/>
      </c>
      <c r="F243" s="30" t="str">
        <f t="shared" si="22"/>
        <v/>
      </c>
      <c r="G243" s="30" t="str">
        <f t="shared" si="23"/>
        <v/>
      </c>
      <c r="H243" s="101" t="str">
        <f>IF(AND(M243&gt;0,M243&lt;=STATS!$C$22),1,"")</f>
        <v/>
      </c>
      <c r="J243" s="12">
        <v>242</v>
      </c>
      <c r="K243"/>
      <c r="L243"/>
      <c r="R243" s="7"/>
      <c r="S243" s="7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EZ243" s="98"/>
      <c r="FA243" s="98"/>
      <c r="FB243" s="98"/>
      <c r="FC243" s="98"/>
      <c r="FD243" s="98"/>
    </row>
    <row r="244" spans="2:160">
      <c r="B244" s="30">
        <f t="shared" si="18"/>
        <v>0</v>
      </c>
      <c r="C244" s="30" t="str">
        <f t="shared" si="19"/>
        <v/>
      </c>
      <c r="D244" s="30" t="str">
        <f t="shared" si="20"/>
        <v/>
      </c>
      <c r="E244" s="30" t="str">
        <f t="shared" si="21"/>
        <v/>
      </c>
      <c r="F244" s="30" t="str">
        <f t="shared" si="22"/>
        <v/>
      </c>
      <c r="G244" s="30" t="str">
        <f t="shared" si="23"/>
        <v/>
      </c>
      <c r="H244" s="101" t="str">
        <f>IF(AND(M244&gt;0,M244&lt;=STATS!$C$22),1,"")</f>
        <v/>
      </c>
      <c r="J244" s="12">
        <v>243</v>
      </c>
      <c r="K244"/>
      <c r="L244"/>
      <c r="R244" s="7"/>
      <c r="S244" s="7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EZ244" s="98"/>
      <c r="FA244" s="98"/>
      <c r="FB244" s="98"/>
      <c r="FC244" s="98"/>
      <c r="FD244" s="98"/>
    </row>
    <row r="245" spans="2:160">
      <c r="B245" s="30">
        <f t="shared" si="18"/>
        <v>0</v>
      </c>
      <c r="C245" s="30" t="str">
        <f t="shared" si="19"/>
        <v/>
      </c>
      <c r="D245" s="30" t="str">
        <f t="shared" si="20"/>
        <v/>
      </c>
      <c r="E245" s="30" t="str">
        <f t="shared" si="21"/>
        <v/>
      </c>
      <c r="F245" s="30" t="str">
        <f t="shared" si="22"/>
        <v/>
      </c>
      <c r="G245" s="30" t="str">
        <f t="shared" si="23"/>
        <v/>
      </c>
      <c r="H245" s="101" t="str">
        <f>IF(AND(M245&gt;0,M245&lt;=STATS!$C$22),1,"")</f>
        <v/>
      </c>
      <c r="J245" s="12">
        <v>244</v>
      </c>
      <c r="K245"/>
      <c r="L245"/>
      <c r="R245" s="7"/>
      <c r="S245" s="7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EZ245" s="98"/>
      <c r="FA245" s="98"/>
      <c r="FB245" s="98"/>
      <c r="FC245" s="98"/>
      <c r="FD245" s="98"/>
    </row>
    <row r="246" spans="2:160">
      <c r="B246" s="30">
        <f t="shared" si="18"/>
        <v>0</v>
      </c>
      <c r="C246" s="30" t="str">
        <f t="shared" si="19"/>
        <v/>
      </c>
      <c r="D246" s="30" t="str">
        <f t="shared" si="20"/>
        <v/>
      </c>
      <c r="E246" s="30" t="str">
        <f t="shared" si="21"/>
        <v/>
      </c>
      <c r="F246" s="30" t="str">
        <f t="shared" si="22"/>
        <v/>
      </c>
      <c r="G246" s="30" t="str">
        <f t="shared" si="23"/>
        <v/>
      </c>
      <c r="H246" s="101" t="str">
        <f>IF(AND(M246&gt;0,M246&lt;=STATS!$C$22),1,"")</f>
        <v/>
      </c>
      <c r="J246" s="12">
        <v>245</v>
      </c>
      <c r="K246"/>
      <c r="L246"/>
      <c r="R246" s="7"/>
      <c r="S246" s="7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EZ246" s="98"/>
      <c r="FA246" s="98"/>
      <c r="FB246" s="98"/>
      <c r="FC246" s="98"/>
      <c r="FD246" s="98"/>
    </row>
    <row r="247" spans="2:160">
      <c r="B247" s="30">
        <f t="shared" si="18"/>
        <v>0</v>
      </c>
      <c r="C247" s="30" t="str">
        <f t="shared" si="19"/>
        <v/>
      </c>
      <c r="D247" s="30" t="str">
        <f t="shared" si="20"/>
        <v/>
      </c>
      <c r="E247" s="30" t="str">
        <f t="shared" si="21"/>
        <v/>
      </c>
      <c r="F247" s="30" t="str">
        <f t="shared" si="22"/>
        <v/>
      </c>
      <c r="G247" s="30" t="str">
        <f t="shared" si="23"/>
        <v/>
      </c>
      <c r="H247" s="101" t="str">
        <f>IF(AND(M247&gt;0,M247&lt;=STATS!$C$22),1,"")</f>
        <v/>
      </c>
      <c r="J247" s="12">
        <v>246</v>
      </c>
      <c r="K247"/>
      <c r="L247"/>
      <c r="R247" s="7"/>
      <c r="S247" s="7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EZ247" s="98"/>
      <c r="FA247" s="98"/>
      <c r="FB247" s="98"/>
      <c r="FC247" s="98"/>
      <c r="FD247" s="98"/>
    </row>
    <row r="248" spans="2:160">
      <c r="B248" s="30">
        <f t="shared" si="18"/>
        <v>0</v>
      </c>
      <c r="C248" s="30" t="str">
        <f t="shared" si="19"/>
        <v/>
      </c>
      <c r="D248" s="30" t="str">
        <f t="shared" si="20"/>
        <v/>
      </c>
      <c r="E248" s="30" t="str">
        <f t="shared" si="21"/>
        <v/>
      </c>
      <c r="F248" s="30" t="str">
        <f t="shared" si="22"/>
        <v/>
      </c>
      <c r="G248" s="30" t="str">
        <f t="shared" si="23"/>
        <v/>
      </c>
      <c r="H248" s="101" t="str">
        <f>IF(AND(M248&gt;0,M248&lt;=STATS!$C$22),1,"")</f>
        <v/>
      </c>
      <c r="J248" s="12">
        <v>247</v>
      </c>
      <c r="K248"/>
      <c r="L248"/>
      <c r="R248" s="7"/>
      <c r="S248" s="7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EZ248" s="98"/>
      <c r="FA248" s="98"/>
      <c r="FB248" s="98"/>
      <c r="FC248" s="98"/>
      <c r="FD248" s="98"/>
    </row>
    <row r="249" spans="2:160">
      <c r="B249" s="30">
        <f t="shared" si="18"/>
        <v>0</v>
      </c>
      <c r="C249" s="30" t="str">
        <f t="shared" si="19"/>
        <v/>
      </c>
      <c r="D249" s="30" t="str">
        <f t="shared" si="20"/>
        <v/>
      </c>
      <c r="E249" s="30" t="str">
        <f t="shared" si="21"/>
        <v/>
      </c>
      <c r="F249" s="30" t="str">
        <f t="shared" si="22"/>
        <v/>
      </c>
      <c r="G249" s="30" t="str">
        <f t="shared" si="23"/>
        <v/>
      </c>
      <c r="H249" s="101" t="str">
        <f>IF(AND(M249&gt;0,M249&lt;=STATS!$C$22),1,"")</f>
        <v/>
      </c>
      <c r="J249" s="12">
        <v>248</v>
      </c>
      <c r="K249"/>
      <c r="L249"/>
      <c r="R249" s="7"/>
      <c r="S249" s="7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EZ249" s="98"/>
      <c r="FA249" s="98"/>
      <c r="FB249" s="98"/>
      <c r="FC249" s="98"/>
      <c r="FD249" s="98"/>
    </row>
    <row r="250" spans="2:160">
      <c r="B250" s="30">
        <f t="shared" si="18"/>
        <v>0</v>
      </c>
      <c r="C250" s="30" t="str">
        <f t="shared" si="19"/>
        <v/>
      </c>
      <c r="D250" s="30" t="str">
        <f t="shared" si="20"/>
        <v/>
      </c>
      <c r="E250" s="30" t="str">
        <f t="shared" si="21"/>
        <v/>
      </c>
      <c r="F250" s="30" t="str">
        <f t="shared" si="22"/>
        <v/>
      </c>
      <c r="G250" s="30" t="str">
        <f t="shared" si="23"/>
        <v/>
      </c>
      <c r="H250" s="101" t="str">
        <f>IF(AND(M250&gt;0,M250&lt;=STATS!$C$22),1,"")</f>
        <v/>
      </c>
      <c r="J250" s="12">
        <v>249</v>
      </c>
      <c r="K250"/>
      <c r="L250"/>
      <c r="R250" s="7"/>
      <c r="S250" s="7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EZ250" s="98"/>
      <c r="FA250" s="98"/>
      <c r="FB250" s="98"/>
      <c r="FC250" s="98"/>
      <c r="FD250" s="98"/>
    </row>
    <row r="251" spans="2:160">
      <c r="B251" s="30">
        <f t="shared" si="18"/>
        <v>0</v>
      </c>
      <c r="C251" s="30" t="str">
        <f t="shared" si="19"/>
        <v/>
      </c>
      <c r="D251" s="30" t="str">
        <f t="shared" si="20"/>
        <v/>
      </c>
      <c r="E251" s="30" t="str">
        <f t="shared" si="21"/>
        <v/>
      </c>
      <c r="F251" s="30" t="str">
        <f t="shared" si="22"/>
        <v/>
      </c>
      <c r="G251" s="30" t="str">
        <f t="shared" si="23"/>
        <v/>
      </c>
      <c r="H251" s="101" t="str">
        <f>IF(AND(M251&gt;0,M251&lt;=STATS!$C$22),1,"")</f>
        <v/>
      </c>
      <c r="J251" s="12">
        <v>250</v>
      </c>
      <c r="K251"/>
      <c r="L251"/>
      <c r="R251" s="7"/>
      <c r="S251" s="7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EZ251" s="98"/>
      <c r="FA251" s="98"/>
      <c r="FB251" s="98"/>
      <c r="FC251" s="98"/>
      <c r="FD251" s="98"/>
    </row>
    <row r="252" spans="2:160">
      <c r="B252" s="30">
        <f t="shared" si="18"/>
        <v>0</v>
      </c>
      <c r="C252" s="30" t="str">
        <f t="shared" si="19"/>
        <v/>
      </c>
      <c r="D252" s="30" t="str">
        <f t="shared" si="20"/>
        <v/>
      </c>
      <c r="E252" s="30" t="str">
        <f t="shared" si="21"/>
        <v/>
      </c>
      <c r="F252" s="30" t="str">
        <f t="shared" si="22"/>
        <v/>
      </c>
      <c r="G252" s="30" t="str">
        <f t="shared" si="23"/>
        <v/>
      </c>
      <c r="H252" s="101" t="str">
        <f>IF(AND(M252&gt;0,M252&lt;=STATS!$C$22),1,"")</f>
        <v/>
      </c>
      <c r="J252" s="12">
        <v>251</v>
      </c>
      <c r="K252"/>
      <c r="L252"/>
      <c r="R252" s="7"/>
      <c r="S252" s="7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EZ252" s="98"/>
      <c r="FA252" s="98"/>
      <c r="FB252" s="98"/>
      <c r="FC252" s="98"/>
      <c r="FD252" s="98"/>
    </row>
    <row r="253" spans="2:160">
      <c r="B253" s="30">
        <f t="shared" si="18"/>
        <v>0</v>
      </c>
      <c r="C253" s="30" t="str">
        <f t="shared" si="19"/>
        <v/>
      </c>
      <c r="D253" s="30" t="str">
        <f t="shared" si="20"/>
        <v/>
      </c>
      <c r="E253" s="30" t="str">
        <f t="shared" si="21"/>
        <v/>
      </c>
      <c r="F253" s="30" t="str">
        <f t="shared" si="22"/>
        <v/>
      </c>
      <c r="G253" s="30" t="str">
        <f t="shared" si="23"/>
        <v/>
      </c>
      <c r="H253" s="101" t="str">
        <f>IF(AND(M253&gt;0,M253&lt;=STATS!$C$22),1,"")</f>
        <v/>
      </c>
      <c r="J253" s="12">
        <v>252</v>
      </c>
      <c r="K253"/>
      <c r="L253"/>
      <c r="R253" s="7"/>
      <c r="S253" s="7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EZ253" s="98"/>
      <c r="FA253" s="98"/>
      <c r="FB253" s="98"/>
      <c r="FC253" s="98"/>
      <c r="FD253" s="98"/>
    </row>
    <row r="254" spans="2:160">
      <c r="B254" s="30">
        <f t="shared" si="18"/>
        <v>0</v>
      </c>
      <c r="C254" s="30" t="str">
        <f t="shared" si="19"/>
        <v/>
      </c>
      <c r="D254" s="30" t="str">
        <f t="shared" si="20"/>
        <v/>
      </c>
      <c r="E254" s="30" t="str">
        <f t="shared" si="21"/>
        <v/>
      </c>
      <c r="F254" s="30" t="str">
        <f t="shared" si="22"/>
        <v/>
      </c>
      <c r="G254" s="30" t="str">
        <f t="shared" si="23"/>
        <v/>
      </c>
      <c r="H254" s="101" t="str">
        <f>IF(AND(M254&gt;0,M254&lt;=STATS!$C$22),1,"")</f>
        <v/>
      </c>
      <c r="J254" s="12">
        <v>253</v>
      </c>
      <c r="K254"/>
      <c r="L254"/>
      <c r="R254" s="7"/>
      <c r="S254" s="7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EZ254" s="98"/>
      <c r="FA254" s="98"/>
      <c r="FB254" s="98"/>
      <c r="FC254" s="98"/>
      <c r="FD254" s="98"/>
    </row>
    <row r="255" spans="2:160">
      <c r="B255" s="30">
        <f t="shared" si="18"/>
        <v>0</v>
      </c>
      <c r="C255" s="30" t="str">
        <f t="shared" si="19"/>
        <v/>
      </c>
      <c r="D255" s="30" t="str">
        <f t="shared" si="20"/>
        <v/>
      </c>
      <c r="E255" s="30" t="str">
        <f t="shared" si="21"/>
        <v/>
      </c>
      <c r="F255" s="30" t="str">
        <f t="shared" si="22"/>
        <v/>
      </c>
      <c r="G255" s="30" t="str">
        <f t="shared" si="23"/>
        <v/>
      </c>
      <c r="H255" s="101" t="str">
        <f>IF(AND(M255&gt;0,M255&lt;=STATS!$C$22),1,"")</f>
        <v/>
      </c>
      <c r="J255" s="12">
        <v>254</v>
      </c>
      <c r="K255"/>
      <c r="L255"/>
      <c r="R255" s="7"/>
      <c r="S255" s="7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EZ255" s="98"/>
      <c r="FA255" s="98"/>
      <c r="FB255" s="98"/>
      <c r="FC255" s="98"/>
      <c r="FD255" s="98"/>
    </row>
    <row r="256" spans="2:160">
      <c r="B256" s="30">
        <f t="shared" si="18"/>
        <v>0</v>
      </c>
      <c r="C256" s="30" t="str">
        <f t="shared" si="19"/>
        <v/>
      </c>
      <c r="D256" s="30" t="str">
        <f t="shared" si="20"/>
        <v/>
      </c>
      <c r="E256" s="30" t="str">
        <f t="shared" si="21"/>
        <v/>
      </c>
      <c r="F256" s="30" t="str">
        <f t="shared" si="22"/>
        <v/>
      </c>
      <c r="G256" s="30" t="str">
        <f t="shared" si="23"/>
        <v/>
      </c>
      <c r="H256" s="101" t="str">
        <f>IF(AND(M256&gt;0,M256&lt;=STATS!$C$22),1,"")</f>
        <v/>
      </c>
      <c r="J256" s="12">
        <v>255</v>
      </c>
      <c r="K256"/>
      <c r="L256"/>
      <c r="R256" s="7"/>
      <c r="S256" s="7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EZ256" s="98"/>
      <c r="FA256" s="98"/>
      <c r="FB256" s="98"/>
      <c r="FC256" s="98"/>
      <c r="FD256" s="98"/>
    </row>
    <row r="257" spans="2:160">
      <c r="B257" s="30">
        <f t="shared" si="18"/>
        <v>0</v>
      </c>
      <c r="C257" s="30" t="str">
        <f t="shared" si="19"/>
        <v/>
      </c>
      <c r="D257" s="30" t="str">
        <f t="shared" si="20"/>
        <v/>
      </c>
      <c r="E257" s="30" t="str">
        <f t="shared" si="21"/>
        <v/>
      </c>
      <c r="F257" s="30" t="str">
        <f t="shared" si="22"/>
        <v/>
      </c>
      <c r="G257" s="30" t="str">
        <f t="shared" si="23"/>
        <v/>
      </c>
      <c r="H257" s="101" t="str">
        <f>IF(AND(M257&gt;0,M257&lt;=STATS!$C$22),1,"")</f>
        <v/>
      </c>
      <c r="J257" s="12">
        <v>256</v>
      </c>
      <c r="K257"/>
      <c r="L257"/>
      <c r="R257" s="7"/>
      <c r="S257" s="7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EZ257" s="98"/>
      <c r="FA257" s="98"/>
      <c r="FB257" s="98"/>
      <c r="FC257" s="98"/>
      <c r="FD257" s="98"/>
    </row>
    <row r="258" spans="2:160">
      <c r="B258" s="30">
        <f t="shared" ref="B258:B287" si="24">COUNT(R258:EY258,FE258:FM258)</f>
        <v>0</v>
      </c>
      <c r="C258" s="30" t="str">
        <f t="shared" ref="C258:C287" si="25">IF(COUNT(R258:EY258,FE258:FM258)&gt;0,COUNT(R258:EY258,FE258:FM258),"")</f>
        <v/>
      </c>
      <c r="D258" s="30" t="str">
        <f t="shared" ref="D258:D287" si="26">IF(COUNT(T258:BJ258,BL258:BT258,BV258:CB258,CD258:EY258,FE258:FM258)&gt;0,COUNT(T258:BJ258,BL258:BT258,BV258:CB258,CD258:EY258,FE258:FM258),"")</f>
        <v/>
      </c>
      <c r="E258" s="30" t="str">
        <f t="shared" ref="E258:E287" si="27">IF(H258=1,COUNT(R258:EY258,FE258:FM258),"")</f>
        <v/>
      </c>
      <c r="F258" s="30" t="str">
        <f t="shared" ref="F258:F287" si="28">IF(H258=1,COUNT(T258:BJ258,BL258:BT258,BV258:CB258,CD258:EY258,FE258:FM258),"")</f>
        <v/>
      </c>
      <c r="G258" s="30" t="str">
        <f t="shared" ref="G258:G287" si="29">IF($B258&gt;=1,$M258,"")</f>
        <v/>
      </c>
      <c r="H258" s="101" t="str">
        <f>IF(AND(M258&gt;0,M258&lt;=STATS!$C$22),1,"")</f>
        <v/>
      </c>
      <c r="J258" s="12">
        <v>257</v>
      </c>
      <c r="K258"/>
      <c r="L258"/>
      <c r="R258" s="7"/>
      <c r="S258" s="7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EZ258" s="98"/>
      <c r="FA258" s="98"/>
      <c r="FB258" s="98"/>
      <c r="FC258" s="98"/>
      <c r="FD258" s="98"/>
    </row>
    <row r="259" spans="2:160">
      <c r="B259" s="30">
        <f t="shared" si="24"/>
        <v>0</v>
      </c>
      <c r="C259" s="30" t="str">
        <f t="shared" si="25"/>
        <v/>
      </c>
      <c r="D259" s="30" t="str">
        <f t="shared" si="26"/>
        <v/>
      </c>
      <c r="E259" s="30" t="str">
        <f t="shared" si="27"/>
        <v/>
      </c>
      <c r="F259" s="30" t="str">
        <f t="shared" si="28"/>
        <v/>
      </c>
      <c r="G259" s="30" t="str">
        <f t="shared" si="29"/>
        <v/>
      </c>
      <c r="H259" s="101" t="str">
        <f>IF(AND(M259&gt;0,M259&lt;=STATS!$C$22),1,"")</f>
        <v/>
      </c>
      <c r="J259" s="12">
        <v>258</v>
      </c>
      <c r="K259"/>
      <c r="L259"/>
      <c r="R259" s="7"/>
      <c r="S259" s="7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EZ259" s="98"/>
      <c r="FA259" s="98"/>
      <c r="FB259" s="98"/>
      <c r="FC259" s="98"/>
      <c r="FD259" s="98"/>
    </row>
    <row r="260" spans="2:160">
      <c r="B260" s="30">
        <f t="shared" si="24"/>
        <v>0</v>
      </c>
      <c r="C260" s="30" t="str">
        <f t="shared" si="25"/>
        <v/>
      </c>
      <c r="D260" s="30" t="str">
        <f t="shared" si="26"/>
        <v/>
      </c>
      <c r="E260" s="30" t="str">
        <f t="shared" si="27"/>
        <v/>
      </c>
      <c r="F260" s="30" t="str">
        <f t="shared" si="28"/>
        <v/>
      </c>
      <c r="G260" s="30" t="str">
        <f t="shared" si="29"/>
        <v/>
      </c>
      <c r="H260" s="101" t="str">
        <f>IF(AND(M260&gt;0,M260&lt;=STATS!$C$22),1,"")</f>
        <v/>
      </c>
      <c r="J260" s="12">
        <v>259</v>
      </c>
      <c r="K260"/>
      <c r="L260"/>
      <c r="R260" s="7"/>
      <c r="S260" s="7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EZ260" s="98"/>
      <c r="FA260" s="98"/>
      <c r="FB260" s="98"/>
      <c r="FC260" s="98"/>
      <c r="FD260" s="98"/>
    </row>
    <row r="261" spans="2:160">
      <c r="B261" s="30">
        <f t="shared" si="24"/>
        <v>0</v>
      </c>
      <c r="C261" s="30" t="str">
        <f t="shared" si="25"/>
        <v/>
      </c>
      <c r="D261" s="30" t="str">
        <f t="shared" si="26"/>
        <v/>
      </c>
      <c r="E261" s="30" t="str">
        <f t="shared" si="27"/>
        <v/>
      </c>
      <c r="F261" s="30" t="str">
        <f t="shared" si="28"/>
        <v/>
      </c>
      <c r="G261" s="30" t="str">
        <f t="shared" si="29"/>
        <v/>
      </c>
      <c r="H261" s="101" t="str">
        <f>IF(AND(M261&gt;0,M261&lt;=STATS!$C$22),1,"")</f>
        <v/>
      </c>
      <c r="J261" s="12">
        <v>260</v>
      </c>
      <c r="K261"/>
      <c r="L261"/>
      <c r="R261" s="7"/>
      <c r="S261" s="7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EZ261" s="98"/>
      <c r="FA261" s="98"/>
      <c r="FB261" s="98"/>
      <c r="FC261" s="98"/>
      <c r="FD261" s="98"/>
    </row>
    <row r="262" spans="2:160">
      <c r="B262" s="30">
        <f t="shared" si="24"/>
        <v>0</v>
      </c>
      <c r="C262" s="30" t="str">
        <f t="shared" si="25"/>
        <v/>
      </c>
      <c r="D262" s="30" t="str">
        <f t="shared" si="26"/>
        <v/>
      </c>
      <c r="E262" s="30" t="str">
        <f t="shared" si="27"/>
        <v/>
      </c>
      <c r="F262" s="30" t="str">
        <f t="shared" si="28"/>
        <v/>
      </c>
      <c r="G262" s="30" t="str">
        <f t="shared" si="29"/>
        <v/>
      </c>
      <c r="H262" s="101" t="str">
        <f>IF(AND(M262&gt;0,M262&lt;=STATS!$C$22),1,"")</f>
        <v/>
      </c>
      <c r="J262" s="12">
        <v>261</v>
      </c>
      <c r="K262"/>
      <c r="L262"/>
      <c r="R262" s="7"/>
      <c r="S262" s="7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EZ262" s="98"/>
      <c r="FA262" s="98"/>
      <c r="FB262" s="98"/>
      <c r="FC262" s="98"/>
      <c r="FD262" s="98"/>
    </row>
    <row r="263" spans="2:160">
      <c r="B263" s="30">
        <f t="shared" si="24"/>
        <v>0</v>
      </c>
      <c r="C263" s="30" t="str">
        <f t="shared" si="25"/>
        <v/>
      </c>
      <c r="D263" s="30" t="str">
        <f t="shared" si="26"/>
        <v/>
      </c>
      <c r="E263" s="30" t="str">
        <f t="shared" si="27"/>
        <v/>
      </c>
      <c r="F263" s="30" t="str">
        <f t="shared" si="28"/>
        <v/>
      </c>
      <c r="G263" s="30" t="str">
        <f t="shared" si="29"/>
        <v/>
      </c>
      <c r="H263" s="101" t="str">
        <f>IF(AND(M263&gt;0,M263&lt;=STATS!$C$22),1,"")</f>
        <v/>
      </c>
      <c r="J263" s="12">
        <v>262</v>
      </c>
      <c r="K263"/>
      <c r="L263"/>
      <c r="R263" s="7"/>
      <c r="S263" s="7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EZ263" s="98"/>
      <c r="FA263" s="98"/>
      <c r="FB263" s="98"/>
      <c r="FC263" s="98"/>
      <c r="FD263" s="98"/>
    </row>
    <row r="264" spans="2:160">
      <c r="B264" s="30">
        <f t="shared" si="24"/>
        <v>0</v>
      </c>
      <c r="C264" s="30" t="str">
        <f t="shared" si="25"/>
        <v/>
      </c>
      <c r="D264" s="30" t="str">
        <f t="shared" si="26"/>
        <v/>
      </c>
      <c r="E264" s="30" t="str">
        <f t="shared" si="27"/>
        <v/>
      </c>
      <c r="F264" s="30" t="str">
        <f t="shared" si="28"/>
        <v/>
      </c>
      <c r="G264" s="30" t="str">
        <f t="shared" si="29"/>
        <v/>
      </c>
      <c r="H264" s="101" t="str">
        <f>IF(AND(M264&gt;0,M264&lt;=STATS!$C$22),1,"")</f>
        <v/>
      </c>
      <c r="J264" s="12">
        <v>263</v>
      </c>
      <c r="K264"/>
      <c r="L264"/>
      <c r="R264" s="7"/>
      <c r="S264" s="7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EZ264" s="98"/>
      <c r="FA264" s="98"/>
      <c r="FB264" s="98"/>
      <c r="FC264" s="98"/>
      <c r="FD264" s="98"/>
    </row>
    <row r="265" spans="2:160">
      <c r="B265" s="30">
        <f t="shared" si="24"/>
        <v>0</v>
      </c>
      <c r="C265" s="30" t="str">
        <f t="shared" si="25"/>
        <v/>
      </c>
      <c r="D265" s="30" t="str">
        <f t="shared" si="26"/>
        <v/>
      </c>
      <c r="E265" s="30" t="str">
        <f t="shared" si="27"/>
        <v/>
      </c>
      <c r="F265" s="30" t="str">
        <f t="shared" si="28"/>
        <v/>
      </c>
      <c r="G265" s="30" t="str">
        <f t="shared" si="29"/>
        <v/>
      </c>
      <c r="H265" s="101" t="str">
        <f>IF(AND(M265&gt;0,M265&lt;=STATS!$C$22),1,"")</f>
        <v/>
      </c>
      <c r="J265" s="12">
        <v>264</v>
      </c>
      <c r="K265"/>
      <c r="L265"/>
      <c r="R265" s="7"/>
      <c r="S265" s="7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EZ265" s="98"/>
      <c r="FA265" s="98"/>
      <c r="FB265" s="98"/>
      <c r="FC265" s="98"/>
      <c r="FD265" s="98"/>
    </row>
    <row r="266" spans="2:160">
      <c r="B266" s="30">
        <f t="shared" si="24"/>
        <v>0</v>
      </c>
      <c r="C266" s="30" t="str">
        <f t="shared" si="25"/>
        <v/>
      </c>
      <c r="D266" s="30" t="str">
        <f t="shared" si="26"/>
        <v/>
      </c>
      <c r="E266" s="30" t="str">
        <f t="shared" si="27"/>
        <v/>
      </c>
      <c r="F266" s="30" t="str">
        <f t="shared" si="28"/>
        <v/>
      </c>
      <c r="G266" s="30" t="str">
        <f t="shared" si="29"/>
        <v/>
      </c>
      <c r="H266" s="101" t="str">
        <f>IF(AND(M266&gt;0,M266&lt;=STATS!$C$22),1,"")</f>
        <v/>
      </c>
      <c r="J266" s="12">
        <v>265</v>
      </c>
      <c r="K266"/>
      <c r="L266"/>
      <c r="R266" s="7"/>
      <c r="S266" s="7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EZ266" s="98"/>
      <c r="FA266" s="98"/>
      <c r="FB266" s="98"/>
      <c r="FC266" s="98"/>
      <c r="FD266" s="98"/>
    </row>
    <row r="267" spans="2:160">
      <c r="B267" s="30">
        <f t="shared" si="24"/>
        <v>0</v>
      </c>
      <c r="C267" s="30" t="str">
        <f t="shared" si="25"/>
        <v/>
      </c>
      <c r="D267" s="30" t="str">
        <f t="shared" si="26"/>
        <v/>
      </c>
      <c r="E267" s="30" t="str">
        <f t="shared" si="27"/>
        <v/>
      </c>
      <c r="F267" s="30" t="str">
        <f t="shared" si="28"/>
        <v/>
      </c>
      <c r="G267" s="30" t="str">
        <f t="shared" si="29"/>
        <v/>
      </c>
      <c r="H267" s="101" t="str">
        <f>IF(AND(M267&gt;0,M267&lt;=STATS!$C$22),1,"")</f>
        <v/>
      </c>
      <c r="J267" s="12">
        <v>266</v>
      </c>
      <c r="K267"/>
      <c r="L267"/>
      <c r="R267" s="7"/>
      <c r="S267" s="7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EZ267" s="98"/>
      <c r="FA267" s="98"/>
      <c r="FB267" s="98"/>
      <c r="FC267" s="98"/>
      <c r="FD267" s="98"/>
    </row>
    <row r="268" spans="2:160">
      <c r="B268" s="30">
        <f t="shared" si="24"/>
        <v>0</v>
      </c>
      <c r="C268" s="30" t="str">
        <f t="shared" si="25"/>
        <v/>
      </c>
      <c r="D268" s="30" t="str">
        <f t="shared" si="26"/>
        <v/>
      </c>
      <c r="E268" s="30" t="str">
        <f t="shared" si="27"/>
        <v/>
      </c>
      <c r="F268" s="30" t="str">
        <f t="shared" si="28"/>
        <v/>
      </c>
      <c r="G268" s="30" t="str">
        <f t="shared" si="29"/>
        <v/>
      </c>
      <c r="H268" s="101" t="str">
        <f>IF(AND(M268&gt;0,M268&lt;=STATS!$C$22),1,"")</f>
        <v/>
      </c>
      <c r="J268" s="12">
        <v>267</v>
      </c>
      <c r="K268"/>
      <c r="L268"/>
      <c r="R268" s="7"/>
      <c r="S268" s="7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EZ268" s="98"/>
      <c r="FA268" s="98"/>
      <c r="FB268" s="98"/>
      <c r="FC268" s="98"/>
      <c r="FD268" s="98"/>
    </row>
    <row r="269" spans="2:160">
      <c r="B269" s="30">
        <f t="shared" si="24"/>
        <v>0</v>
      </c>
      <c r="C269" s="30" t="str">
        <f t="shared" si="25"/>
        <v/>
      </c>
      <c r="D269" s="30" t="str">
        <f t="shared" si="26"/>
        <v/>
      </c>
      <c r="E269" s="30" t="str">
        <f t="shared" si="27"/>
        <v/>
      </c>
      <c r="F269" s="30" t="str">
        <f t="shared" si="28"/>
        <v/>
      </c>
      <c r="G269" s="30" t="str">
        <f t="shared" si="29"/>
        <v/>
      </c>
      <c r="H269" s="101" t="str">
        <f>IF(AND(M269&gt;0,M269&lt;=STATS!$C$22),1,"")</f>
        <v/>
      </c>
      <c r="J269" s="12">
        <v>268</v>
      </c>
      <c r="K269"/>
      <c r="L269"/>
      <c r="R269" s="7"/>
      <c r="S269" s="7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EZ269" s="98"/>
      <c r="FA269" s="98"/>
      <c r="FB269" s="98"/>
      <c r="FC269" s="98"/>
      <c r="FD269" s="98"/>
    </row>
    <row r="270" spans="2:160">
      <c r="B270" s="30">
        <f t="shared" si="24"/>
        <v>0</v>
      </c>
      <c r="C270" s="30" t="str">
        <f t="shared" si="25"/>
        <v/>
      </c>
      <c r="D270" s="30" t="str">
        <f t="shared" si="26"/>
        <v/>
      </c>
      <c r="E270" s="30" t="str">
        <f t="shared" si="27"/>
        <v/>
      </c>
      <c r="F270" s="30" t="str">
        <f t="shared" si="28"/>
        <v/>
      </c>
      <c r="G270" s="30" t="str">
        <f t="shared" si="29"/>
        <v/>
      </c>
      <c r="H270" s="101" t="str">
        <f>IF(AND(M270&gt;0,M270&lt;=STATS!$C$22),1,"")</f>
        <v/>
      </c>
      <c r="J270" s="12">
        <v>269</v>
      </c>
      <c r="K270"/>
      <c r="L270"/>
      <c r="R270" s="7"/>
      <c r="S270" s="7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EZ270" s="98"/>
      <c r="FA270" s="98"/>
      <c r="FB270" s="98"/>
      <c r="FC270" s="98"/>
      <c r="FD270" s="98"/>
    </row>
    <row r="271" spans="2:160">
      <c r="B271" s="30">
        <f t="shared" si="24"/>
        <v>0</v>
      </c>
      <c r="C271" s="30" t="str">
        <f t="shared" si="25"/>
        <v/>
      </c>
      <c r="D271" s="30" t="str">
        <f t="shared" si="26"/>
        <v/>
      </c>
      <c r="E271" s="30" t="str">
        <f t="shared" si="27"/>
        <v/>
      </c>
      <c r="F271" s="30" t="str">
        <f t="shared" si="28"/>
        <v/>
      </c>
      <c r="G271" s="30" t="str">
        <f t="shared" si="29"/>
        <v/>
      </c>
      <c r="H271" s="101" t="str">
        <f>IF(AND(M271&gt;0,M271&lt;=STATS!$C$22),1,"")</f>
        <v/>
      </c>
      <c r="J271" s="12">
        <v>270</v>
      </c>
      <c r="K271"/>
      <c r="L271"/>
      <c r="R271" s="7"/>
      <c r="S271" s="7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EZ271" s="98"/>
      <c r="FA271" s="98"/>
      <c r="FB271" s="98"/>
      <c r="FC271" s="98"/>
      <c r="FD271" s="98"/>
    </row>
    <row r="272" spans="2:160">
      <c r="B272" s="30">
        <f t="shared" si="24"/>
        <v>0</v>
      </c>
      <c r="C272" s="30" t="str">
        <f t="shared" si="25"/>
        <v/>
      </c>
      <c r="D272" s="30" t="str">
        <f t="shared" si="26"/>
        <v/>
      </c>
      <c r="E272" s="30" t="str">
        <f t="shared" si="27"/>
        <v/>
      </c>
      <c r="F272" s="30" t="str">
        <f t="shared" si="28"/>
        <v/>
      </c>
      <c r="G272" s="30" t="str">
        <f t="shared" si="29"/>
        <v/>
      </c>
      <c r="H272" s="101" t="str">
        <f>IF(AND(M272&gt;0,M272&lt;=STATS!$C$22),1,"")</f>
        <v/>
      </c>
      <c r="J272" s="12">
        <v>271</v>
      </c>
      <c r="K272"/>
      <c r="L272"/>
      <c r="R272" s="7"/>
      <c r="S272" s="7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EZ272" s="98"/>
      <c r="FA272" s="98"/>
      <c r="FB272" s="98"/>
      <c r="FC272" s="98"/>
      <c r="FD272" s="98"/>
    </row>
    <row r="273" spans="2:160">
      <c r="B273" s="30">
        <f t="shared" si="24"/>
        <v>0</v>
      </c>
      <c r="C273" s="30" t="str">
        <f t="shared" si="25"/>
        <v/>
      </c>
      <c r="D273" s="30" t="str">
        <f t="shared" si="26"/>
        <v/>
      </c>
      <c r="E273" s="30" t="str">
        <f t="shared" si="27"/>
        <v/>
      </c>
      <c r="F273" s="30" t="str">
        <f t="shared" si="28"/>
        <v/>
      </c>
      <c r="G273" s="30" t="str">
        <f t="shared" si="29"/>
        <v/>
      </c>
      <c r="H273" s="101" t="str">
        <f>IF(AND(M273&gt;0,M273&lt;=STATS!$C$22),1,"")</f>
        <v/>
      </c>
      <c r="J273" s="12">
        <v>272</v>
      </c>
      <c r="K273"/>
      <c r="L273"/>
      <c r="R273" s="7"/>
      <c r="S273" s="7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EZ273" s="98"/>
      <c r="FA273" s="98"/>
      <c r="FB273" s="98"/>
      <c r="FC273" s="98"/>
      <c r="FD273" s="98"/>
    </row>
    <row r="274" spans="2:160">
      <c r="B274" s="30">
        <f t="shared" si="24"/>
        <v>0</v>
      </c>
      <c r="C274" s="30" t="str">
        <f t="shared" si="25"/>
        <v/>
      </c>
      <c r="D274" s="30" t="str">
        <f t="shared" si="26"/>
        <v/>
      </c>
      <c r="E274" s="30" t="str">
        <f t="shared" si="27"/>
        <v/>
      </c>
      <c r="F274" s="30" t="str">
        <f t="shared" si="28"/>
        <v/>
      </c>
      <c r="G274" s="30" t="str">
        <f t="shared" si="29"/>
        <v/>
      </c>
      <c r="H274" s="101" t="str">
        <f>IF(AND(M274&gt;0,M274&lt;=STATS!$C$22),1,"")</f>
        <v/>
      </c>
      <c r="J274" s="12">
        <v>273</v>
      </c>
      <c r="K274"/>
      <c r="L274"/>
      <c r="R274" s="7"/>
      <c r="S274" s="7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EZ274" s="98"/>
      <c r="FA274" s="98"/>
      <c r="FB274" s="98"/>
      <c r="FC274" s="98"/>
      <c r="FD274" s="98"/>
    </row>
    <row r="275" spans="2:160">
      <c r="B275" s="30">
        <f t="shared" si="24"/>
        <v>0</v>
      </c>
      <c r="C275" s="30" t="str">
        <f t="shared" si="25"/>
        <v/>
      </c>
      <c r="D275" s="30" t="str">
        <f t="shared" si="26"/>
        <v/>
      </c>
      <c r="E275" s="30" t="str">
        <f t="shared" si="27"/>
        <v/>
      </c>
      <c r="F275" s="30" t="str">
        <f t="shared" si="28"/>
        <v/>
      </c>
      <c r="G275" s="30" t="str">
        <f t="shared" si="29"/>
        <v/>
      </c>
      <c r="H275" s="101" t="str">
        <f>IF(AND(M275&gt;0,M275&lt;=STATS!$C$22),1,"")</f>
        <v/>
      </c>
      <c r="J275" s="12">
        <v>274</v>
      </c>
      <c r="K275"/>
      <c r="L275"/>
      <c r="R275" s="7"/>
      <c r="S275" s="7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EZ275" s="98"/>
      <c r="FA275" s="98"/>
      <c r="FB275" s="98"/>
      <c r="FC275" s="98"/>
      <c r="FD275" s="98"/>
    </row>
    <row r="276" spans="2:160">
      <c r="B276" s="30">
        <f t="shared" si="24"/>
        <v>0</v>
      </c>
      <c r="C276" s="30" t="str">
        <f t="shared" si="25"/>
        <v/>
      </c>
      <c r="D276" s="30" t="str">
        <f t="shared" si="26"/>
        <v/>
      </c>
      <c r="E276" s="30" t="str">
        <f t="shared" si="27"/>
        <v/>
      </c>
      <c r="F276" s="30" t="str">
        <f t="shared" si="28"/>
        <v/>
      </c>
      <c r="G276" s="30" t="str">
        <f t="shared" si="29"/>
        <v/>
      </c>
      <c r="H276" s="101" t="str">
        <f>IF(AND(M276&gt;0,M276&lt;=STATS!$C$22),1,"")</f>
        <v/>
      </c>
      <c r="J276" s="12">
        <v>275</v>
      </c>
      <c r="K276"/>
      <c r="L276"/>
      <c r="R276" s="7"/>
      <c r="S276" s="7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EZ276" s="98"/>
      <c r="FA276" s="98"/>
      <c r="FB276" s="98"/>
      <c r="FC276" s="98"/>
      <c r="FD276" s="98"/>
    </row>
    <row r="277" spans="2:160">
      <c r="B277" s="30">
        <f t="shared" si="24"/>
        <v>0</v>
      </c>
      <c r="C277" s="30" t="str">
        <f t="shared" si="25"/>
        <v/>
      </c>
      <c r="D277" s="30" t="str">
        <f t="shared" si="26"/>
        <v/>
      </c>
      <c r="E277" s="30" t="str">
        <f t="shared" si="27"/>
        <v/>
      </c>
      <c r="F277" s="30" t="str">
        <f t="shared" si="28"/>
        <v/>
      </c>
      <c r="G277" s="30" t="str">
        <f t="shared" si="29"/>
        <v/>
      </c>
      <c r="H277" s="101" t="str">
        <f>IF(AND(M277&gt;0,M277&lt;=STATS!$C$22),1,"")</f>
        <v/>
      </c>
      <c r="J277" s="12">
        <v>276</v>
      </c>
      <c r="K277"/>
      <c r="L277"/>
      <c r="R277" s="7"/>
      <c r="S277" s="7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EZ277" s="98"/>
      <c r="FA277" s="98"/>
      <c r="FB277" s="98"/>
      <c r="FC277" s="98"/>
      <c r="FD277" s="98"/>
    </row>
    <row r="278" spans="2:160">
      <c r="B278" s="30">
        <f t="shared" si="24"/>
        <v>0</v>
      </c>
      <c r="C278" s="30" t="str">
        <f t="shared" si="25"/>
        <v/>
      </c>
      <c r="D278" s="30" t="str">
        <f t="shared" si="26"/>
        <v/>
      </c>
      <c r="E278" s="30" t="str">
        <f t="shared" si="27"/>
        <v/>
      </c>
      <c r="F278" s="30" t="str">
        <f t="shared" si="28"/>
        <v/>
      </c>
      <c r="G278" s="30" t="str">
        <f t="shared" si="29"/>
        <v/>
      </c>
      <c r="H278" s="101" t="str">
        <f>IF(AND(M278&gt;0,M278&lt;=STATS!$C$22),1,"")</f>
        <v/>
      </c>
      <c r="J278" s="12">
        <v>277</v>
      </c>
      <c r="K278"/>
      <c r="L278"/>
      <c r="R278" s="7"/>
      <c r="S278" s="7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EZ278" s="98"/>
      <c r="FA278" s="98"/>
      <c r="FB278" s="98"/>
      <c r="FC278" s="98"/>
      <c r="FD278" s="98"/>
    </row>
    <row r="279" spans="2:160">
      <c r="B279" s="30">
        <f t="shared" si="24"/>
        <v>0</v>
      </c>
      <c r="C279" s="30" t="str">
        <f t="shared" si="25"/>
        <v/>
      </c>
      <c r="D279" s="30" t="str">
        <f t="shared" si="26"/>
        <v/>
      </c>
      <c r="E279" s="30" t="str">
        <f t="shared" si="27"/>
        <v/>
      </c>
      <c r="F279" s="30" t="str">
        <f t="shared" si="28"/>
        <v/>
      </c>
      <c r="G279" s="30" t="str">
        <f t="shared" si="29"/>
        <v/>
      </c>
      <c r="H279" s="101" t="str">
        <f>IF(AND(M279&gt;0,M279&lt;=STATS!$C$22),1,"")</f>
        <v/>
      </c>
      <c r="J279" s="12">
        <v>278</v>
      </c>
      <c r="K279"/>
      <c r="L279"/>
      <c r="R279" s="7"/>
      <c r="S279" s="7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EZ279" s="98"/>
      <c r="FA279" s="98"/>
      <c r="FB279" s="98"/>
      <c r="FC279" s="98"/>
      <c r="FD279" s="98"/>
    </row>
    <row r="280" spans="2:160">
      <c r="B280" s="30">
        <f t="shared" si="24"/>
        <v>0</v>
      </c>
      <c r="C280" s="30" t="str">
        <f t="shared" si="25"/>
        <v/>
      </c>
      <c r="D280" s="30" t="str">
        <f t="shared" si="26"/>
        <v/>
      </c>
      <c r="E280" s="30" t="str">
        <f t="shared" si="27"/>
        <v/>
      </c>
      <c r="F280" s="30" t="str">
        <f t="shared" si="28"/>
        <v/>
      </c>
      <c r="G280" s="30" t="str">
        <f t="shared" si="29"/>
        <v/>
      </c>
      <c r="H280" s="101" t="str">
        <f>IF(AND(M280&gt;0,M280&lt;=STATS!$C$22),1,"")</f>
        <v/>
      </c>
      <c r="J280" s="12">
        <v>279</v>
      </c>
      <c r="K280"/>
      <c r="L280"/>
      <c r="R280" s="7"/>
      <c r="S280" s="7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EZ280" s="98"/>
      <c r="FA280" s="98"/>
      <c r="FB280" s="98"/>
      <c r="FC280" s="98"/>
      <c r="FD280" s="98"/>
    </row>
    <row r="281" spans="2:160">
      <c r="B281" s="30">
        <f t="shared" si="24"/>
        <v>0</v>
      </c>
      <c r="C281" s="30" t="str">
        <f t="shared" si="25"/>
        <v/>
      </c>
      <c r="D281" s="30" t="str">
        <f t="shared" si="26"/>
        <v/>
      </c>
      <c r="E281" s="30" t="str">
        <f t="shared" si="27"/>
        <v/>
      </c>
      <c r="F281" s="30" t="str">
        <f t="shared" si="28"/>
        <v/>
      </c>
      <c r="G281" s="30" t="str">
        <f t="shared" si="29"/>
        <v/>
      </c>
      <c r="H281" s="101" t="str">
        <f>IF(AND(M281&gt;0,M281&lt;=STATS!$C$22),1,"")</f>
        <v/>
      </c>
      <c r="J281" s="12">
        <v>280</v>
      </c>
      <c r="K281"/>
      <c r="L281"/>
      <c r="R281" s="7"/>
      <c r="S281" s="7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EZ281" s="98"/>
      <c r="FA281" s="98"/>
      <c r="FB281" s="98"/>
      <c r="FC281" s="98"/>
      <c r="FD281" s="98"/>
    </row>
    <row r="282" spans="2:160">
      <c r="B282" s="30">
        <f t="shared" si="24"/>
        <v>0</v>
      </c>
      <c r="C282" s="30" t="str">
        <f t="shared" si="25"/>
        <v/>
      </c>
      <c r="D282" s="30" t="str">
        <f t="shared" si="26"/>
        <v/>
      </c>
      <c r="E282" s="30" t="str">
        <f t="shared" si="27"/>
        <v/>
      </c>
      <c r="F282" s="30" t="str">
        <f t="shared" si="28"/>
        <v/>
      </c>
      <c r="G282" s="30" t="str">
        <f t="shared" si="29"/>
        <v/>
      </c>
      <c r="H282" s="101" t="str">
        <f>IF(AND(M282&gt;0,M282&lt;=STATS!$C$22),1,"")</f>
        <v/>
      </c>
      <c r="J282" s="12">
        <v>281</v>
      </c>
      <c r="K282"/>
      <c r="L282"/>
      <c r="R282" s="7"/>
      <c r="S282" s="7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EZ282" s="98"/>
      <c r="FA282" s="98"/>
      <c r="FB282" s="98"/>
      <c r="FC282" s="98"/>
      <c r="FD282" s="98"/>
    </row>
    <row r="283" spans="2:160">
      <c r="B283" s="30">
        <f t="shared" si="24"/>
        <v>0</v>
      </c>
      <c r="C283" s="30" t="str">
        <f t="shared" si="25"/>
        <v/>
      </c>
      <c r="D283" s="30" t="str">
        <f t="shared" si="26"/>
        <v/>
      </c>
      <c r="E283" s="30" t="str">
        <f t="shared" si="27"/>
        <v/>
      </c>
      <c r="F283" s="30" t="str">
        <f t="shared" si="28"/>
        <v/>
      </c>
      <c r="G283" s="30" t="str">
        <f t="shared" si="29"/>
        <v/>
      </c>
      <c r="H283" s="101" t="str">
        <f>IF(AND(M283&gt;0,M283&lt;=STATS!$C$22),1,"")</f>
        <v/>
      </c>
      <c r="J283" s="12">
        <v>282</v>
      </c>
      <c r="K283"/>
      <c r="L283"/>
      <c r="R283" s="7"/>
      <c r="S283" s="7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EZ283" s="98"/>
      <c r="FA283" s="98"/>
      <c r="FB283" s="98"/>
      <c r="FC283" s="98"/>
      <c r="FD283" s="98"/>
    </row>
    <row r="284" spans="2:160">
      <c r="B284" s="30">
        <f t="shared" si="24"/>
        <v>0</v>
      </c>
      <c r="C284" s="30" t="str">
        <f t="shared" si="25"/>
        <v/>
      </c>
      <c r="D284" s="30" t="str">
        <f t="shared" si="26"/>
        <v/>
      </c>
      <c r="E284" s="30" t="str">
        <f t="shared" si="27"/>
        <v/>
      </c>
      <c r="F284" s="30" t="str">
        <f t="shared" si="28"/>
        <v/>
      </c>
      <c r="G284" s="30" t="str">
        <f t="shared" si="29"/>
        <v/>
      </c>
      <c r="H284" s="101" t="str">
        <f>IF(AND(M284&gt;0,M284&lt;=STATS!$C$22),1,"")</f>
        <v/>
      </c>
      <c r="J284" s="12">
        <v>283</v>
      </c>
      <c r="K284"/>
      <c r="L284"/>
      <c r="R284" s="7"/>
      <c r="S284" s="7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EZ284" s="98"/>
      <c r="FA284" s="98"/>
      <c r="FB284" s="98"/>
      <c r="FC284" s="98"/>
      <c r="FD284" s="98"/>
    </row>
    <row r="285" spans="2:160">
      <c r="B285" s="30">
        <f t="shared" si="24"/>
        <v>0</v>
      </c>
      <c r="C285" s="30" t="str">
        <f t="shared" si="25"/>
        <v/>
      </c>
      <c r="D285" s="30" t="str">
        <f t="shared" si="26"/>
        <v/>
      </c>
      <c r="E285" s="30" t="str">
        <f t="shared" si="27"/>
        <v/>
      </c>
      <c r="F285" s="30" t="str">
        <f t="shared" si="28"/>
        <v/>
      </c>
      <c r="G285" s="30" t="str">
        <f t="shared" si="29"/>
        <v/>
      </c>
      <c r="H285" s="101" t="str">
        <f>IF(AND(M285&gt;0,M285&lt;=STATS!$C$22),1,"")</f>
        <v/>
      </c>
      <c r="J285" s="12">
        <v>284</v>
      </c>
      <c r="K285"/>
      <c r="L285"/>
      <c r="R285" s="7"/>
      <c r="S285" s="7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EZ285" s="98"/>
      <c r="FA285" s="98"/>
      <c r="FB285" s="98"/>
      <c r="FC285" s="98"/>
      <c r="FD285" s="98"/>
    </row>
    <row r="286" spans="2:160">
      <c r="B286" s="30">
        <f t="shared" si="24"/>
        <v>0</v>
      </c>
      <c r="C286" s="30" t="str">
        <f t="shared" si="25"/>
        <v/>
      </c>
      <c r="D286" s="30" t="str">
        <f t="shared" si="26"/>
        <v/>
      </c>
      <c r="E286" s="30" t="str">
        <f t="shared" si="27"/>
        <v/>
      </c>
      <c r="F286" s="30" t="str">
        <f t="shared" si="28"/>
        <v/>
      </c>
      <c r="G286" s="30" t="str">
        <f t="shared" si="29"/>
        <v/>
      </c>
      <c r="H286" s="101" t="str">
        <f>IF(AND(M286&gt;0,M286&lt;=STATS!$C$22),1,"")</f>
        <v/>
      </c>
      <c r="J286" s="12">
        <v>285</v>
      </c>
      <c r="K286"/>
      <c r="L286"/>
      <c r="R286" s="7"/>
      <c r="S286" s="7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EZ286" s="98"/>
      <c r="FA286" s="98"/>
      <c r="FB286" s="98"/>
      <c r="FC286" s="98"/>
      <c r="FD286" s="98"/>
    </row>
    <row r="287" spans="2:160">
      <c r="B287" s="30">
        <f t="shared" si="24"/>
        <v>0</v>
      </c>
      <c r="C287" s="30" t="str">
        <f t="shared" si="25"/>
        <v/>
      </c>
      <c r="D287" s="30" t="str">
        <f t="shared" si="26"/>
        <v/>
      </c>
      <c r="E287" s="30" t="str">
        <f t="shared" si="27"/>
        <v/>
      </c>
      <c r="F287" s="30" t="str">
        <f t="shared" si="28"/>
        <v/>
      </c>
      <c r="G287" s="30" t="str">
        <f t="shared" si="29"/>
        <v/>
      </c>
      <c r="H287" s="101" t="str">
        <f>IF(AND(M287&gt;0,M287&lt;=STATS!$C$22),1,"")</f>
        <v/>
      </c>
      <c r="J287" s="12">
        <v>286</v>
      </c>
      <c r="K287"/>
      <c r="L287"/>
      <c r="R287" s="7"/>
      <c r="S287" s="7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EZ287" s="98"/>
      <c r="FA287" s="98"/>
      <c r="FB287" s="98"/>
      <c r="FC287" s="98"/>
      <c r="FD287" s="98"/>
    </row>
    <row r="288" spans="2:160">
      <c r="B288" s="30">
        <f t="shared" ref="B288:B321" si="30">COUNT(R288:EY288,FE288:FM288)</f>
        <v>0</v>
      </c>
      <c r="C288" s="30" t="str">
        <f t="shared" ref="C288:C321" si="31">IF(COUNT(R288:EY288,FE288:FM288)&gt;0,COUNT(R288:EY288,FE288:FM288),"")</f>
        <v/>
      </c>
      <c r="D288" s="30" t="str">
        <f t="shared" ref="D288:D321" si="32">IF(COUNT(T288:BJ288,BL288:BT288,BV288:CB288,CD288:EY288,FE288:FM288)&gt;0,COUNT(T288:BJ288,BL288:BT288,BV288:CB288,CD288:EY288,FE288:FM288),"")</f>
        <v/>
      </c>
      <c r="E288" s="30" t="str">
        <f t="shared" ref="E288:E321" si="33">IF(H288=1,COUNT(R288:EY288,FE288:FM288),"")</f>
        <v/>
      </c>
      <c r="F288" s="30" t="str">
        <f t="shared" ref="F288:F321" si="34">IF(H288=1,COUNT(T288:BJ288,BL288:BT288,BV288:CB288,CD288:EY288,FE288:FM288),"")</f>
        <v/>
      </c>
      <c r="G288" s="30" t="str">
        <f t="shared" ref="G288:G321" si="35">IF($B288&gt;=1,$M288,"")</f>
        <v/>
      </c>
      <c r="H288" s="101" t="str">
        <f>IF(AND(M288&gt;0,M288&lt;=STATS!$C$22),1,"")</f>
        <v/>
      </c>
      <c r="J288" s="12">
        <v>287</v>
      </c>
      <c r="K288"/>
      <c r="L288"/>
      <c r="R288" s="7"/>
      <c r="S288" s="7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EZ288" s="98"/>
      <c r="FA288" s="98"/>
      <c r="FB288" s="98"/>
      <c r="FC288" s="98"/>
      <c r="FD288" s="98"/>
    </row>
    <row r="289" spans="2:160">
      <c r="B289" s="30">
        <f t="shared" si="30"/>
        <v>0</v>
      </c>
      <c r="C289" s="30" t="str">
        <f t="shared" si="31"/>
        <v/>
      </c>
      <c r="D289" s="30" t="str">
        <f t="shared" si="32"/>
        <v/>
      </c>
      <c r="E289" s="30" t="str">
        <f t="shared" si="33"/>
        <v/>
      </c>
      <c r="F289" s="30" t="str">
        <f t="shared" si="34"/>
        <v/>
      </c>
      <c r="G289" s="30" t="str">
        <f t="shared" si="35"/>
        <v/>
      </c>
      <c r="H289" s="101" t="str">
        <f>IF(AND(M289&gt;0,M289&lt;=STATS!$C$22),1,"")</f>
        <v/>
      </c>
      <c r="J289" s="12">
        <v>288</v>
      </c>
      <c r="K289"/>
      <c r="L289"/>
      <c r="R289" s="7"/>
      <c r="S289" s="7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EZ289" s="98"/>
      <c r="FA289" s="98"/>
      <c r="FB289" s="98"/>
      <c r="FC289" s="98"/>
      <c r="FD289" s="98"/>
    </row>
    <row r="290" spans="2:160">
      <c r="B290" s="30">
        <f t="shared" si="30"/>
        <v>0</v>
      </c>
      <c r="C290" s="30" t="str">
        <f t="shared" si="31"/>
        <v/>
      </c>
      <c r="D290" s="30" t="str">
        <f t="shared" si="32"/>
        <v/>
      </c>
      <c r="E290" s="30" t="str">
        <f t="shared" si="33"/>
        <v/>
      </c>
      <c r="F290" s="30" t="str">
        <f t="shared" si="34"/>
        <v/>
      </c>
      <c r="G290" s="30" t="str">
        <f t="shared" si="35"/>
        <v/>
      </c>
      <c r="H290" s="101" t="str">
        <f>IF(AND(M290&gt;0,M290&lt;=STATS!$C$22),1,"")</f>
        <v/>
      </c>
      <c r="J290" s="12">
        <v>289</v>
      </c>
      <c r="K290"/>
      <c r="L290"/>
      <c r="R290" s="7"/>
      <c r="S290" s="7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EZ290" s="98"/>
      <c r="FA290" s="98"/>
      <c r="FB290" s="98"/>
      <c r="FC290" s="98"/>
      <c r="FD290" s="98"/>
    </row>
    <row r="291" spans="2:160">
      <c r="B291" s="30">
        <f t="shared" si="30"/>
        <v>0</v>
      </c>
      <c r="C291" s="30" t="str">
        <f t="shared" si="31"/>
        <v/>
      </c>
      <c r="D291" s="30" t="str">
        <f t="shared" si="32"/>
        <v/>
      </c>
      <c r="E291" s="30" t="str">
        <f t="shared" si="33"/>
        <v/>
      </c>
      <c r="F291" s="30" t="str">
        <f t="shared" si="34"/>
        <v/>
      </c>
      <c r="G291" s="30" t="str">
        <f t="shared" si="35"/>
        <v/>
      </c>
      <c r="H291" s="101" t="str">
        <f>IF(AND(M291&gt;0,M291&lt;=STATS!$C$22),1,"")</f>
        <v/>
      </c>
      <c r="J291" s="12">
        <v>290</v>
      </c>
      <c r="K291"/>
      <c r="L291"/>
      <c r="R291" s="7"/>
      <c r="S291" s="7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EZ291" s="98"/>
      <c r="FA291" s="98"/>
      <c r="FB291" s="98"/>
      <c r="FC291" s="98"/>
      <c r="FD291" s="98"/>
    </row>
    <row r="292" spans="2:160">
      <c r="B292" s="30">
        <f t="shared" si="30"/>
        <v>0</v>
      </c>
      <c r="C292" s="30" t="str">
        <f t="shared" si="31"/>
        <v/>
      </c>
      <c r="D292" s="30" t="str">
        <f t="shared" si="32"/>
        <v/>
      </c>
      <c r="E292" s="30" t="str">
        <f t="shared" si="33"/>
        <v/>
      </c>
      <c r="F292" s="30" t="str">
        <f t="shared" si="34"/>
        <v/>
      </c>
      <c r="G292" s="30" t="str">
        <f t="shared" si="35"/>
        <v/>
      </c>
      <c r="H292" s="101" t="str">
        <f>IF(AND(M292&gt;0,M292&lt;=STATS!$C$22),1,"")</f>
        <v/>
      </c>
      <c r="J292" s="12">
        <v>291</v>
      </c>
      <c r="K292"/>
      <c r="L292"/>
      <c r="R292" s="7"/>
      <c r="S292" s="7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EZ292" s="98"/>
      <c r="FA292" s="98"/>
      <c r="FB292" s="98"/>
      <c r="FC292" s="98"/>
      <c r="FD292" s="98"/>
    </row>
    <row r="293" spans="2:160">
      <c r="B293" s="30">
        <f t="shared" si="30"/>
        <v>0</v>
      </c>
      <c r="C293" s="30" t="str">
        <f t="shared" si="31"/>
        <v/>
      </c>
      <c r="D293" s="30" t="str">
        <f t="shared" si="32"/>
        <v/>
      </c>
      <c r="E293" s="30" t="str">
        <f t="shared" si="33"/>
        <v/>
      </c>
      <c r="F293" s="30" t="str">
        <f t="shared" si="34"/>
        <v/>
      </c>
      <c r="G293" s="30" t="str">
        <f t="shared" si="35"/>
        <v/>
      </c>
      <c r="H293" s="101" t="str">
        <f>IF(AND(M293&gt;0,M293&lt;=STATS!$C$22),1,"")</f>
        <v/>
      </c>
      <c r="J293" s="12">
        <v>292</v>
      </c>
      <c r="K293"/>
      <c r="L293"/>
      <c r="R293" s="7"/>
      <c r="S293" s="7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EZ293" s="98"/>
      <c r="FA293" s="98"/>
      <c r="FB293" s="98"/>
      <c r="FC293" s="98"/>
      <c r="FD293" s="98"/>
    </row>
    <row r="294" spans="2:160">
      <c r="B294" s="30">
        <f t="shared" si="30"/>
        <v>0</v>
      </c>
      <c r="C294" s="30" t="str">
        <f t="shared" si="31"/>
        <v/>
      </c>
      <c r="D294" s="30" t="str">
        <f t="shared" si="32"/>
        <v/>
      </c>
      <c r="E294" s="30" t="str">
        <f t="shared" si="33"/>
        <v/>
      </c>
      <c r="F294" s="30" t="str">
        <f t="shared" si="34"/>
        <v/>
      </c>
      <c r="G294" s="30" t="str">
        <f t="shared" si="35"/>
        <v/>
      </c>
      <c r="H294" s="101" t="str">
        <f>IF(AND(M294&gt;0,M294&lt;=STATS!$C$22),1,"")</f>
        <v/>
      </c>
      <c r="J294" s="12">
        <v>293</v>
      </c>
      <c r="K294"/>
      <c r="L294"/>
      <c r="R294" s="7"/>
      <c r="S294" s="7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EZ294" s="98"/>
      <c r="FA294" s="98"/>
      <c r="FB294" s="98"/>
      <c r="FC294" s="98"/>
      <c r="FD294" s="98"/>
    </row>
    <row r="295" spans="2:160">
      <c r="B295" s="30">
        <f t="shared" si="30"/>
        <v>0</v>
      </c>
      <c r="C295" s="30" t="str">
        <f t="shared" si="31"/>
        <v/>
      </c>
      <c r="D295" s="30" t="str">
        <f t="shared" si="32"/>
        <v/>
      </c>
      <c r="E295" s="30" t="str">
        <f t="shared" si="33"/>
        <v/>
      </c>
      <c r="F295" s="30" t="str">
        <f t="shared" si="34"/>
        <v/>
      </c>
      <c r="G295" s="30" t="str">
        <f t="shared" si="35"/>
        <v/>
      </c>
      <c r="H295" s="101" t="str">
        <f>IF(AND(M295&gt;0,M295&lt;=STATS!$C$22),1,"")</f>
        <v/>
      </c>
      <c r="J295" s="12">
        <v>294</v>
      </c>
      <c r="K295"/>
      <c r="L295"/>
      <c r="R295" s="7"/>
      <c r="S295" s="7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EZ295" s="98"/>
      <c r="FA295" s="98"/>
      <c r="FB295" s="98"/>
      <c r="FC295" s="98"/>
      <c r="FD295" s="98"/>
    </row>
    <row r="296" spans="2:160">
      <c r="B296" s="30">
        <f t="shared" si="30"/>
        <v>0</v>
      </c>
      <c r="C296" s="30" t="str">
        <f t="shared" si="31"/>
        <v/>
      </c>
      <c r="D296" s="30" t="str">
        <f t="shared" si="32"/>
        <v/>
      </c>
      <c r="E296" s="30" t="str">
        <f t="shared" si="33"/>
        <v/>
      </c>
      <c r="F296" s="30" t="str">
        <f t="shared" si="34"/>
        <v/>
      </c>
      <c r="G296" s="30" t="str">
        <f t="shared" si="35"/>
        <v/>
      </c>
      <c r="H296" s="101" t="str">
        <f>IF(AND(M296&gt;0,M296&lt;=STATS!$C$22),1,"")</f>
        <v/>
      </c>
      <c r="J296" s="12">
        <v>295</v>
      </c>
      <c r="K296"/>
      <c r="L296"/>
      <c r="R296" s="7"/>
      <c r="S296" s="7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EZ296" s="98"/>
      <c r="FA296" s="98"/>
      <c r="FB296" s="98"/>
      <c r="FC296" s="98"/>
      <c r="FD296" s="98"/>
    </row>
    <row r="297" spans="2:160">
      <c r="B297" s="30">
        <f t="shared" si="30"/>
        <v>0</v>
      </c>
      <c r="C297" s="30" t="str">
        <f t="shared" si="31"/>
        <v/>
      </c>
      <c r="D297" s="30" t="str">
        <f t="shared" si="32"/>
        <v/>
      </c>
      <c r="E297" s="30" t="str">
        <f t="shared" si="33"/>
        <v/>
      </c>
      <c r="F297" s="30" t="str">
        <f t="shared" si="34"/>
        <v/>
      </c>
      <c r="G297" s="30" t="str">
        <f t="shared" si="35"/>
        <v/>
      </c>
      <c r="H297" s="101" t="str">
        <f>IF(AND(M297&gt;0,M297&lt;=STATS!$C$22),1,"")</f>
        <v/>
      </c>
      <c r="J297" s="12">
        <v>296</v>
      </c>
      <c r="K297"/>
      <c r="L297"/>
      <c r="R297" s="7"/>
      <c r="S297" s="7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EZ297" s="98"/>
      <c r="FA297" s="98"/>
      <c r="FB297" s="98"/>
      <c r="FC297" s="98"/>
      <c r="FD297" s="98"/>
    </row>
    <row r="298" spans="2:160">
      <c r="B298" s="30">
        <f t="shared" si="30"/>
        <v>0</v>
      </c>
      <c r="C298" s="30" t="str">
        <f t="shared" si="31"/>
        <v/>
      </c>
      <c r="D298" s="30" t="str">
        <f t="shared" si="32"/>
        <v/>
      </c>
      <c r="E298" s="30" t="str">
        <f t="shared" si="33"/>
        <v/>
      </c>
      <c r="F298" s="30" t="str">
        <f t="shared" si="34"/>
        <v/>
      </c>
      <c r="G298" s="30" t="str">
        <f t="shared" si="35"/>
        <v/>
      </c>
      <c r="H298" s="101" t="str">
        <f>IF(AND(M298&gt;0,M298&lt;=STATS!$C$22),1,"")</f>
        <v/>
      </c>
      <c r="J298" s="12">
        <v>297</v>
      </c>
      <c r="K298"/>
      <c r="L298"/>
      <c r="R298" s="7"/>
      <c r="S298" s="7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EZ298" s="98"/>
      <c r="FA298" s="98"/>
      <c r="FB298" s="98"/>
      <c r="FC298" s="98"/>
      <c r="FD298" s="98"/>
    </row>
    <row r="299" spans="2:160">
      <c r="B299" s="30">
        <f t="shared" si="30"/>
        <v>0</v>
      </c>
      <c r="C299" s="30" t="str">
        <f t="shared" si="31"/>
        <v/>
      </c>
      <c r="D299" s="30" t="str">
        <f t="shared" si="32"/>
        <v/>
      </c>
      <c r="E299" s="30" t="str">
        <f t="shared" si="33"/>
        <v/>
      </c>
      <c r="F299" s="30" t="str">
        <f t="shared" si="34"/>
        <v/>
      </c>
      <c r="G299" s="30" t="str">
        <f t="shared" si="35"/>
        <v/>
      </c>
      <c r="H299" s="101" t="str">
        <f>IF(AND(M299&gt;0,M299&lt;=STATS!$C$22),1,"")</f>
        <v/>
      </c>
      <c r="J299" s="12">
        <v>298</v>
      </c>
      <c r="K299"/>
      <c r="L299"/>
      <c r="R299" s="7"/>
      <c r="S299" s="7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EZ299" s="98"/>
      <c r="FA299" s="98"/>
      <c r="FB299" s="98"/>
      <c r="FC299" s="98"/>
      <c r="FD299" s="98"/>
    </row>
    <row r="300" spans="2:160">
      <c r="B300" s="30">
        <f t="shared" si="30"/>
        <v>0</v>
      </c>
      <c r="C300" s="30" t="str">
        <f t="shared" si="31"/>
        <v/>
      </c>
      <c r="D300" s="30" t="str">
        <f t="shared" si="32"/>
        <v/>
      </c>
      <c r="E300" s="30" t="str">
        <f t="shared" si="33"/>
        <v/>
      </c>
      <c r="F300" s="30" t="str">
        <f t="shared" si="34"/>
        <v/>
      </c>
      <c r="G300" s="30" t="str">
        <f t="shared" si="35"/>
        <v/>
      </c>
      <c r="H300" s="101" t="str">
        <f>IF(AND(M300&gt;0,M300&lt;=STATS!$C$22),1,"")</f>
        <v/>
      </c>
      <c r="J300" s="12">
        <v>299</v>
      </c>
      <c r="K300"/>
      <c r="L300"/>
      <c r="R300" s="7"/>
      <c r="S300" s="7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EZ300" s="98"/>
      <c r="FA300" s="98"/>
      <c r="FB300" s="98"/>
      <c r="FC300" s="98"/>
      <c r="FD300" s="98"/>
    </row>
    <row r="301" spans="2:160">
      <c r="B301" s="30">
        <f t="shared" si="30"/>
        <v>0</v>
      </c>
      <c r="C301" s="30" t="str">
        <f t="shared" si="31"/>
        <v/>
      </c>
      <c r="D301" s="30" t="str">
        <f t="shared" si="32"/>
        <v/>
      </c>
      <c r="E301" s="30" t="str">
        <f t="shared" si="33"/>
        <v/>
      </c>
      <c r="F301" s="30" t="str">
        <f t="shared" si="34"/>
        <v/>
      </c>
      <c r="G301" s="30" t="str">
        <f t="shared" si="35"/>
        <v/>
      </c>
      <c r="H301" s="101" t="str">
        <f>IF(AND(M301&gt;0,M301&lt;=STATS!$C$22),1,"")</f>
        <v/>
      </c>
      <c r="J301" s="12">
        <v>300</v>
      </c>
      <c r="K301"/>
      <c r="L301"/>
      <c r="R301" s="7"/>
      <c r="S301" s="7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EZ301" s="98"/>
      <c r="FA301" s="98"/>
      <c r="FB301" s="98"/>
      <c r="FC301" s="98"/>
      <c r="FD301" s="98"/>
    </row>
    <row r="302" spans="2:160">
      <c r="B302" s="30">
        <f t="shared" si="30"/>
        <v>0</v>
      </c>
      <c r="C302" s="30" t="str">
        <f t="shared" si="31"/>
        <v/>
      </c>
      <c r="D302" s="30" t="str">
        <f t="shared" si="32"/>
        <v/>
      </c>
      <c r="E302" s="30" t="str">
        <f t="shared" si="33"/>
        <v/>
      </c>
      <c r="F302" s="30" t="str">
        <f t="shared" si="34"/>
        <v/>
      </c>
      <c r="G302" s="30" t="str">
        <f t="shared" si="35"/>
        <v/>
      </c>
      <c r="H302" s="101" t="str">
        <f>IF(AND(M302&gt;0,M302&lt;=STATS!$C$22),1,"")</f>
        <v/>
      </c>
      <c r="J302" s="12">
        <v>301</v>
      </c>
      <c r="K302"/>
      <c r="L302"/>
      <c r="R302" s="7"/>
      <c r="S302" s="7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EZ302" s="98"/>
      <c r="FA302" s="98"/>
      <c r="FB302" s="98"/>
      <c r="FC302" s="98"/>
      <c r="FD302" s="98"/>
    </row>
    <row r="303" spans="2:160">
      <c r="B303" s="30">
        <f t="shared" si="30"/>
        <v>0</v>
      </c>
      <c r="C303" s="30" t="str">
        <f t="shared" si="31"/>
        <v/>
      </c>
      <c r="D303" s="30" t="str">
        <f t="shared" si="32"/>
        <v/>
      </c>
      <c r="E303" s="30" t="str">
        <f t="shared" si="33"/>
        <v/>
      </c>
      <c r="F303" s="30" t="str">
        <f t="shared" si="34"/>
        <v/>
      </c>
      <c r="G303" s="30" t="str">
        <f t="shared" si="35"/>
        <v/>
      </c>
      <c r="H303" s="101" t="str">
        <f>IF(AND(M303&gt;0,M303&lt;=STATS!$C$22),1,"")</f>
        <v/>
      </c>
      <c r="J303" s="12">
        <v>302</v>
      </c>
      <c r="K303"/>
      <c r="L303"/>
      <c r="R303" s="7"/>
      <c r="S303" s="7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EZ303" s="98"/>
      <c r="FA303" s="98"/>
      <c r="FB303" s="98"/>
      <c r="FC303" s="98"/>
      <c r="FD303" s="98"/>
    </row>
    <row r="304" spans="2:160">
      <c r="B304" s="30">
        <f t="shared" si="30"/>
        <v>0</v>
      </c>
      <c r="C304" s="30" t="str">
        <f t="shared" si="31"/>
        <v/>
      </c>
      <c r="D304" s="30" t="str">
        <f t="shared" si="32"/>
        <v/>
      </c>
      <c r="E304" s="30" t="str">
        <f t="shared" si="33"/>
        <v/>
      </c>
      <c r="F304" s="30" t="str">
        <f t="shared" si="34"/>
        <v/>
      </c>
      <c r="G304" s="30" t="str">
        <f t="shared" si="35"/>
        <v/>
      </c>
      <c r="H304" s="101" t="str">
        <f>IF(AND(M304&gt;0,M304&lt;=STATS!$C$22),1,"")</f>
        <v/>
      </c>
      <c r="J304" s="12">
        <v>303</v>
      </c>
      <c r="K304"/>
      <c r="L304"/>
      <c r="R304" s="7"/>
      <c r="S304" s="7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EZ304" s="98"/>
      <c r="FA304" s="98"/>
      <c r="FB304" s="98"/>
      <c r="FC304" s="98"/>
      <c r="FD304" s="98"/>
    </row>
    <row r="305" spans="2:160">
      <c r="B305" s="30">
        <f t="shared" si="30"/>
        <v>0</v>
      </c>
      <c r="C305" s="30" t="str">
        <f t="shared" si="31"/>
        <v/>
      </c>
      <c r="D305" s="30" t="str">
        <f t="shared" si="32"/>
        <v/>
      </c>
      <c r="E305" s="30" t="str">
        <f t="shared" si="33"/>
        <v/>
      </c>
      <c r="F305" s="30" t="str">
        <f t="shared" si="34"/>
        <v/>
      </c>
      <c r="G305" s="30" t="str">
        <f t="shared" si="35"/>
        <v/>
      </c>
      <c r="H305" s="101" t="str">
        <f>IF(AND(M305&gt;0,M305&lt;=STATS!$C$22),1,"")</f>
        <v/>
      </c>
      <c r="J305" s="12">
        <v>304</v>
      </c>
      <c r="K305"/>
      <c r="L305"/>
      <c r="R305" s="7"/>
      <c r="S305" s="7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EZ305" s="98"/>
      <c r="FA305" s="98"/>
      <c r="FB305" s="98"/>
      <c r="FC305" s="98"/>
      <c r="FD305" s="98"/>
    </row>
    <row r="306" spans="2:160">
      <c r="B306" s="30">
        <f t="shared" si="30"/>
        <v>0</v>
      </c>
      <c r="C306" s="30" t="str">
        <f t="shared" si="31"/>
        <v/>
      </c>
      <c r="D306" s="30" t="str">
        <f t="shared" si="32"/>
        <v/>
      </c>
      <c r="E306" s="30" t="str">
        <f t="shared" si="33"/>
        <v/>
      </c>
      <c r="F306" s="30" t="str">
        <f t="shared" si="34"/>
        <v/>
      </c>
      <c r="G306" s="30" t="str">
        <f t="shared" si="35"/>
        <v/>
      </c>
      <c r="H306" s="101" t="str">
        <f>IF(AND(M306&gt;0,M306&lt;=STATS!$C$22),1,"")</f>
        <v/>
      </c>
      <c r="J306" s="12">
        <v>305</v>
      </c>
      <c r="K306"/>
      <c r="L306"/>
      <c r="R306" s="7"/>
      <c r="S306" s="7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EZ306" s="98"/>
      <c r="FA306" s="98"/>
      <c r="FB306" s="98"/>
      <c r="FC306" s="98"/>
      <c r="FD306" s="98"/>
    </row>
    <row r="307" spans="2:160">
      <c r="B307" s="30">
        <f t="shared" si="30"/>
        <v>0</v>
      </c>
      <c r="C307" s="30" t="str">
        <f t="shared" si="31"/>
        <v/>
      </c>
      <c r="D307" s="30" t="str">
        <f t="shared" si="32"/>
        <v/>
      </c>
      <c r="E307" s="30" t="str">
        <f t="shared" si="33"/>
        <v/>
      </c>
      <c r="F307" s="30" t="str">
        <f t="shared" si="34"/>
        <v/>
      </c>
      <c r="G307" s="30" t="str">
        <f t="shared" si="35"/>
        <v/>
      </c>
      <c r="H307" s="101" t="str">
        <f>IF(AND(M307&gt;0,M307&lt;=STATS!$C$22),1,"")</f>
        <v/>
      </c>
      <c r="J307" s="12">
        <v>306</v>
      </c>
      <c r="K307"/>
      <c r="L307"/>
      <c r="R307" s="7"/>
      <c r="S307" s="7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EZ307" s="98"/>
      <c r="FA307" s="98"/>
      <c r="FB307" s="98"/>
      <c r="FC307" s="98"/>
      <c r="FD307" s="98"/>
    </row>
    <row r="308" spans="2:160">
      <c r="B308" s="30">
        <f t="shared" si="30"/>
        <v>0</v>
      </c>
      <c r="C308" s="30" t="str">
        <f t="shared" si="31"/>
        <v/>
      </c>
      <c r="D308" s="30" t="str">
        <f t="shared" si="32"/>
        <v/>
      </c>
      <c r="E308" s="30" t="str">
        <f t="shared" si="33"/>
        <v/>
      </c>
      <c r="F308" s="30" t="str">
        <f t="shared" si="34"/>
        <v/>
      </c>
      <c r="G308" s="30" t="str">
        <f t="shared" si="35"/>
        <v/>
      </c>
      <c r="H308" s="101" t="str">
        <f>IF(AND(M308&gt;0,M308&lt;=STATS!$C$22),1,"")</f>
        <v/>
      </c>
      <c r="J308" s="12">
        <v>307</v>
      </c>
      <c r="K308"/>
      <c r="L308"/>
      <c r="R308" s="7"/>
      <c r="S308" s="7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EZ308" s="98"/>
      <c r="FA308" s="98"/>
      <c r="FB308" s="98"/>
      <c r="FC308" s="98"/>
      <c r="FD308" s="98"/>
    </row>
    <row r="309" spans="2:160">
      <c r="B309" s="30">
        <f t="shared" si="30"/>
        <v>0</v>
      </c>
      <c r="C309" s="30" t="str">
        <f t="shared" si="31"/>
        <v/>
      </c>
      <c r="D309" s="30" t="str">
        <f t="shared" si="32"/>
        <v/>
      </c>
      <c r="E309" s="30" t="str">
        <f t="shared" si="33"/>
        <v/>
      </c>
      <c r="F309" s="30" t="str">
        <f t="shared" si="34"/>
        <v/>
      </c>
      <c r="G309" s="30" t="str">
        <f t="shared" si="35"/>
        <v/>
      </c>
      <c r="H309" s="101" t="str">
        <f>IF(AND(M309&gt;0,M309&lt;=STATS!$C$22),1,"")</f>
        <v/>
      </c>
      <c r="J309" s="12">
        <v>308</v>
      </c>
      <c r="K309"/>
      <c r="L309"/>
      <c r="R309" s="7"/>
      <c r="S309" s="7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EZ309" s="98"/>
      <c r="FA309" s="98"/>
      <c r="FB309" s="98"/>
      <c r="FC309" s="98"/>
      <c r="FD309" s="98"/>
    </row>
    <row r="310" spans="2:160">
      <c r="B310" s="30">
        <f t="shared" si="30"/>
        <v>0</v>
      </c>
      <c r="C310" s="30" t="str">
        <f t="shared" si="31"/>
        <v/>
      </c>
      <c r="D310" s="30" t="str">
        <f t="shared" si="32"/>
        <v/>
      </c>
      <c r="E310" s="30" t="str">
        <f t="shared" si="33"/>
        <v/>
      </c>
      <c r="F310" s="30" t="str">
        <f t="shared" si="34"/>
        <v/>
      </c>
      <c r="G310" s="30" t="str">
        <f t="shared" si="35"/>
        <v/>
      </c>
      <c r="H310" s="101" t="str">
        <f>IF(AND(M310&gt;0,M310&lt;=STATS!$C$22),1,"")</f>
        <v/>
      </c>
      <c r="J310" s="12">
        <v>309</v>
      </c>
      <c r="K310"/>
      <c r="L310"/>
      <c r="R310" s="7"/>
      <c r="S310" s="7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EZ310" s="98"/>
      <c r="FA310" s="98"/>
      <c r="FB310" s="98"/>
      <c r="FC310" s="98"/>
      <c r="FD310" s="98"/>
    </row>
    <row r="311" spans="2:160">
      <c r="B311" s="30">
        <f t="shared" si="30"/>
        <v>0</v>
      </c>
      <c r="C311" s="30" t="str">
        <f t="shared" si="31"/>
        <v/>
      </c>
      <c r="D311" s="30" t="str">
        <f t="shared" si="32"/>
        <v/>
      </c>
      <c r="E311" s="30" t="str">
        <f t="shared" si="33"/>
        <v/>
      </c>
      <c r="F311" s="30" t="str">
        <f t="shared" si="34"/>
        <v/>
      </c>
      <c r="G311" s="30" t="str">
        <f t="shared" si="35"/>
        <v/>
      </c>
      <c r="H311" s="101" t="str">
        <f>IF(AND(M311&gt;0,M311&lt;=STATS!$C$22),1,"")</f>
        <v/>
      </c>
      <c r="J311" s="12">
        <v>310</v>
      </c>
      <c r="K311"/>
      <c r="L311"/>
      <c r="R311" s="7"/>
      <c r="S311" s="7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EZ311" s="98"/>
      <c r="FA311" s="98"/>
      <c r="FB311" s="98"/>
      <c r="FC311" s="98"/>
      <c r="FD311" s="98"/>
    </row>
    <row r="312" spans="2:160">
      <c r="B312" s="30">
        <f t="shared" si="30"/>
        <v>0</v>
      </c>
      <c r="C312" s="30" t="str">
        <f t="shared" si="31"/>
        <v/>
      </c>
      <c r="D312" s="30" t="str">
        <f t="shared" si="32"/>
        <v/>
      </c>
      <c r="E312" s="30" t="str">
        <f t="shared" si="33"/>
        <v/>
      </c>
      <c r="F312" s="30" t="str">
        <f t="shared" si="34"/>
        <v/>
      </c>
      <c r="G312" s="30" t="str">
        <f t="shared" si="35"/>
        <v/>
      </c>
      <c r="H312" s="101" t="str">
        <f>IF(AND(M312&gt;0,M312&lt;=STATS!$C$22),1,"")</f>
        <v/>
      </c>
      <c r="J312" s="12">
        <v>311</v>
      </c>
      <c r="K312"/>
      <c r="L312"/>
      <c r="R312" s="7"/>
      <c r="S312" s="7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EZ312" s="98"/>
      <c r="FA312" s="98"/>
      <c r="FB312" s="98"/>
      <c r="FC312" s="98"/>
      <c r="FD312" s="98"/>
    </row>
    <row r="313" spans="2:160">
      <c r="B313" s="30">
        <f t="shared" si="30"/>
        <v>0</v>
      </c>
      <c r="C313" s="30" t="str">
        <f t="shared" si="31"/>
        <v/>
      </c>
      <c r="D313" s="30" t="str">
        <f t="shared" si="32"/>
        <v/>
      </c>
      <c r="E313" s="30" t="str">
        <f t="shared" si="33"/>
        <v/>
      </c>
      <c r="F313" s="30" t="str">
        <f t="shared" si="34"/>
        <v/>
      </c>
      <c r="G313" s="30" t="str">
        <f t="shared" si="35"/>
        <v/>
      </c>
      <c r="H313" s="101" t="str">
        <f>IF(AND(M313&gt;0,M313&lt;=STATS!$C$22),1,"")</f>
        <v/>
      </c>
      <c r="J313" s="12">
        <v>312</v>
      </c>
      <c r="K313"/>
      <c r="L313"/>
      <c r="R313" s="7"/>
      <c r="S313" s="7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EZ313" s="98"/>
      <c r="FA313" s="98"/>
      <c r="FB313" s="98"/>
      <c r="FC313" s="98"/>
      <c r="FD313" s="98"/>
    </row>
    <row r="314" spans="2:160">
      <c r="B314" s="30">
        <f t="shared" si="30"/>
        <v>0</v>
      </c>
      <c r="C314" s="30" t="str">
        <f t="shared" si="31"/>
        <v/>
      </c>
      <c r="D314" s="30" t="str">
        <f t="shared" si="32"/>
        <v/>
      </c>
      <c r="E314" s="30" t="str">
        <f t="shared" si="33"/>
        <v/>
      </c>
      <c r="F314" s="30" t="str">
        <f t="shared" si="34"/>
        <v/>
      </c>
      <c r="G314" s="30" t="str">
        <f t="shared" si="35"/>
        <v/>
      </c>
      <c r="H314" s="101" t="str">
        <f>IF(AND(M314&gt;0,M314&lt;=STATS!$C$22),1,"")</f>
        <v/>
      </c>
      <c r="J314" s="12">
        <v>313</v>
      </c>
      <c r="K314"/>
      <c r="L314"/>
      <c r="R314" s="7"/>
      <c r="S314" s="7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EZ314" s="98"/>
      <c r="FA314" s="98"/>
      <c r="FB314" s="98"/>
      <c r="FC314" s="98"/>
      <c r="FD314" s="98"/>
    </row>
    <row r="315" spans="2:160">
      <c r="B315" s="30">
        <f t="shared" si="30"/>
        <v>0</v>
      </c>
      <c r="C315" s="30" t="str">
        <f t="shared" si="31"/>
        <v/>
      </c>
      <c r="D315" s="30" t="str">
        <f t="shared" si="32"/>
        <v/>
      </c>
      <c r="E315" s="30" t="str">
        <f t="shared" si="33"/>
        <v/>
      </c>
      <c r="F315" s="30" t="str">
        <f t="shared" si="34"/>
        <v/>
      </c>
      <c r="G315" s="30" t="str">
        <f t="shared" si="35"/>
        <v/>
      </c>
      <c r="H315" s="101" t="str">
        <f>IF(AND(M315&gt;0,M315&lt;=STATS!$C$22),1,"")</f>
        <v/>
      </c>
      <c r="J315" s="12">
        <v>314</v>
      </c>
      <c r="K315"/>
      <c r="L315"/>
      <c r="R315" s="7"/>
      <c r="S315" s="7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EZ315" s="98"/>
      <c r="FA315" s="98"/>
      <c r="FB315" s="98"/>
      <c r="FC315" s="98"/>
      <c r="FD315" s="98"/>
    </row>
    <row r="316" spans="2:160">
      <c r="B316" s="30">
        <f t="shared" si="30"/>
        <v>0</v>
      </c>
      <c r="C316" s="30" t="str">
        <f t="shared" si="31"/>
        <v/>
      </c>
      <c r="D316" s="30" t="str">
        <f t="shared" si="32"/>
        <v/>
      </c>
      <c r="E316" s="30" t="str">
        <f t="shared" si="33"/>
        <v/>
      </c>
      <c r="F316" s="30" t="str">
        <f t="shared" si="34"/>
        <v/>
      </c>
      <c r="G316" s="30" t="str">
        <f t="shared" si="35"/>
        <v/>
      </c>
      <c r="H316" s="101" t="str">
        <f>IF(AND(M316&gt;0,M316&lt;=STATS!$C$22),1,"")</f>
        <v/>
      </c>
      <c r="J316" s="12">
        <v>315</v>
      </c>
      <c r="K316"/>
      <c r="L316"/>
      <c r="R316" s="7"/>
      <c r="S316" s="7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EZ316" s="98"/>
      <c r="FA316" s="98"/>
      <c r="FB316" s="98"/>
      <c r="FC316" s="98"/>
      <c r="FD316" s="98"/>
    </row>
    <row r="317" spans="2:160">
      <c r="B317" s="30">
        <f t="shared" si="30"/>
        <v>0</v>
      </c>
      <c r="C317" s="30" t="str">
        <f t="shared" si="31"/>
        <v/>
      </c>
      <c r="D317" s="30" t="str">
        <f t="shared" si="32"/>
        <v/>
      </c>
      <c r="E317" s="30" t="str">
        <f t="shared" si="33"/>
        <v/>
      </c>
      <c r="F317" s="30" t="str">
        <f t="shared" si="34"/>
        <v/>
      </c>
      <c r="G317" s="30" t="str">
        <f t="shared" si="35"/>
        <v/>
      </c>
      <c r="H317" s="101" t="str">
        <f>IF(AND(M317&gt;0,M317&lt;=STATS!$C$22),1,"")</f>
        <v/>
      </c>
      <c r="J317" s="12">
        <v>316</v>
      </c>
      <c r="K317"/>
      <c r="L317"/>
      <c r="R317" s="7"/>
      <c r="S317" s="7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EZ317" s="98"/>
      <c r="FA317" s="98"/>
      <c r="FB317" s="98"/>
      <c r="FC317" s="98"/>
      <c r="FD317" s="98"/>
    </row>
    <row r="318" spans="2:160">
      <c r="B318" s="30">
        <f t="shared" si="30"/>
        <v>0</v>
      </c>
      <c r="C318" s="30" t="str">
        <f t="shared" si="31"/>
        <v/>
      </c>
      <c r="D318" s="30" t="str">
        <f t="shared" si="32"/>
        <v/>
      </c>
      <c r="E318" s="30" t="str">
        <f t="shared" si="33"/>
        <v/>
      </c>
      <c r="F318" s="30" t="str">
        <f t="shared" si="34"/>
        <v/>
      </c>
      <c r="G318" s="30" t="str">
        <f t="shared" si="35"/>
        <v/>
      </c>
      <c r="H318" s="101" t="str">
        <f>IF(AND(M318&gt;0,M318&lt;=STATS!$C$22),1,"")</f>
        <v/>
      </c>
      <c r="J318" s="12">
        <v>317</v>
      </c>
      <c r="K318"/>
      <c r="L318"/>
      <c r="R318" s="7"/>
      <c r="S318" s="7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EZ318" s="98"/>
      <c r="FA318" s="98"/>
      <c r="FB318" s="98"/>
      <c r="FC318" s="98"/>
      <c r="FD318" s="98"/>
    </row>
    <row r="319" spans="2:160">
      <c r="B319" s="30">
        <f t="shared" si="30"/>
        <v>0</v>
      </c>
      <c r="C319" s="30" t="str">
        <f t="shared" si="31"/>
        <v/>
      </c>
      <c r="D319" s="30" t="str">
        <f t="shared" si="32"/>
        <v/>
      </c>
      <c r="E319" s="30" t="str">
        <f t="shared" si="33"/>
        <v/>
      </c>
      <c r="F319" s="30" t="str">
        <f t="shared" si="34"/>
        <v/>
      </c>
      <c r="G319" s="30" t="str">
        <f t="shared" si="35"/>
        <v/>
      </c>
      <c r="H319" s="101" t="str">
        <f>IF(AND(M319&gt;0,M319&lt;=STATS!$C$22),1,"")</f>
        <v/>
      </c>
      <c r="J319" s="12">
        <v>318</v>
      </c>
      <c r="K319"/>
      <c r="L319"/>
      <c r="R319" s="7"/>
      <c r="S319" s="7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EZ319" s="98"/>
      <c r="FA319" s="98"/>
      <c r="FB319" s="98"/>
      <c r="FC319" s="98"/>
      <c r="FD319" s="98"/>
    </row>
    <row r="320" spans="2:160">
      <c r="B320" s="30">
        <f t="shared" si="30"/>
        <v>0</v>
      </c>
      <c r="C320" s="30" t="str">
        <f t="shared" si="31"/>
        <v/>
      </c>
      <c r="D320" s="30" t="str">
        <f t="shared" si="32"/>
        <v/>
      </c>
      <c r="E320" s="30" t="str">
        <f t="shared" si="33"/>
        <v/>
      </c>
      <c r="F320" s="30" t="str">
        <f t="shared" si="34"/>
        <v/>
      </c>
      <c r="G320" s="30" t="str">
        <f t="shared" si="35"/>
        <v/>
      </c>
      <c r="H320" s="101" t="str">
        <f>IF(AND(M320&gt;0,M320&lt;=STATS!$C$22),1,"")</f>
        <v/>
      </c>
      <c r="J320" s="12">
        <v>319</v>
      </c>
      <c r="K320"/>
      <c r="L320"/>
      <c r="R320" s="7"/>
      <c r="S320" s="7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EZ320" s="98"/>
      <c r="FA320" s="98"/>
      <c r="FB320" s="98"/>
      <c r="FC320" s="98"/>
      <c r="FD320" s="98"/>
    </row>
    <row r="321" spans="2:160">
      <c r="B321" s="30">
        <f t="shared" si="30"/>
        <v>0</v>
      </c>
      <c r="C321" s="30" t="str">
        <f t="shared" si="31"/>
        <v/>
      </c>
      <c r="D321" s="30" t="str">
        <f t="shared" si="32"/>
        <v/>
      </c>
      <c r="E321" s="30" t="str">
        <f t="shared" si="33"/>
        <v/>
      </c>
      <c r="F321" s="30" t="str">
        <f t="shared" si="34"/>
        <v/>
      </c>
      <c r="G321" s="30" t="str">
        <f t="shared" si="35"/>
        <v/>
      </c>
      <c r="H321" s="101" t="str">
        <f>IF(AND(M321&gt;0,M321&lt;=STATS!$C$22),1,"")</f>
        <v/>
      </c>
      <c r="J321" s="12">
        <v>320</v>
      </c>
      <c r="K321"/>
      <c r="L321"/>
      <c r="R321" s="7"/>
      <c r="S321" s="7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EZ321" s="98"/>
      <c r="FA321" s="98"/>
      <c r="FB321" s="98"/>
      <c r="FC321" s="98"/>
      <c r="FD321" s="98"/>
    </row>
    <row r="322" spans="2:160">
      <c r="B322" s="30">
        <f t="shared" ref="B322:B385" si="36">COUNT(R322:EY322,FE322:FM322)</f>
        <v>0</v>
      </c>
      <c r="C322" s="30" t="str">
        <f t="shared" ref="C322:C385" si="37">IF(COUNT(R322:EY322,FE322:FM322)&gt;0,COUNT(R322:EY322,FE322:FM322),"")</f>
        <v/>
      </c>
      <c r="D322" s="30" t="str">
        <f t="shared" ref="D322:D385" si="38">IF(COUNT(T322:BJ322,BL322:BT322,BV322:CB322,CD322:EY322,FE322:FM322)&gt;0,COUNT(T322:BJ322,BL322:BT322,BV322:CB322,CD322:EY322,FE322:FM322),"")</f>
        <v/>
      </c>
      <c r="E322" s="30" t="str">
        <f t="shared" ref="E322:E385" si="39">IF(H322=1,COUNT(R322:EY322,FE322:FM322),"")</f>
        <v/>
      </c>
      <c r="F322" s="30" t="str">
        <f t="shared" ref="F322:F385" si="40">IF(H322=1,COUNT(T322:BJ322,BL322:BT322,BV322:CB322,CD322:EY322,FE322:FM322),"")</f>
        <v/>
      </c>
      <c r="G322" s="30" t="str">
        <f t="shared" ref="G322:G385" si="41">IF($B322&gt;=1,$M322,"")</f>
        <v/>
      </c>
      <c r="H322" s="101" t="str">
        <f>IF(AND(M322&gt;0,M322&lt;=STATS!$C$22),1,"")</f>
        <v/>
      </c>
      <c r="J322" s="12">
        <v>321</v>
      </c>
      <c r="K322"/>
      <c r="L322"/>
      <c r="R322" s="7"/>
      <c r="S322" s="7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EZ322" s="98"/>
      <c r="FA322" s="98"/>
      <c r="FB322" s="98"/>
      <c r="FC322" s="98"/>
      <c r="FD322" s="98"/>
    </row>
    <row r="323" spans="2:160">
      <c r="B323" s="30">
        <f t="shared" si="36"/>
        <v>0</v>
      </c>
      <c r="C323" s="30" t="str">
        <f t="shared" si="37"/>
        <v/>
      </c>
      <c r="D323" s="30" t="str">
        <f t="shared" si="38"/>
        <v/>
      </c>
      <c r="E323" s="30" t="str">
        <f t="shared" si="39"/>
        <v/>
      </c>
      <c r="F323" s="30" t="str">
        <f t="shared" si="40"/>
        <v/>
      </c>
      <c r="G323" s="30" t="str">
        <f t="shared" si="41"/>
        <v/>
      </c>
      <c r="H323" s="101" t="str">
        <f>IF(AND(M323&gt;0,M323&lt;=STATS!$C$22),1,"")</f>
        <v/>
      </c>
      <c r="J323" s="12">
        <v>322</v>
      </c>
      <c r="K323"/>
      <c r="L323"/>
      <c r="R323" s="7"/>
      <c r="S323" s="7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EZ323" s="98"/>
      <c r="FA323" s="98"/>
      <c r="FB323" s="98"/>
      <c r="FC323" s="98"/>
      <c r="FD323" s="98"/>
    </row>
    <row r="324" spans="2:160">
      <c r="B324" s="30">
        <f t="shared" si="36"/>
        <v>0</v>
      </c>
      <c r="C324" s="30" t="str">
        <f t="shared" si="37"/>
        <v/>
      </c>
      <c r="D324" s="30" t="str">
        <f t="shared" si="38"/>
        <v/>
      </c>
      <c r="E324" s="30" t="str">
        <f t="shared" si="39"/>
        <v/>
      </c>
      <c r="F324" s="30" t="str">
        <f t="shared" si="40"/>
        <v/>
      </c>
      <c r="G324" s="30" t="str">
        <f t="shared" si="41"/>
        <v/>
      </c>
      <c r="H324" s="101" t="str">
        <f>IF(AND(M324&gt;0,M324&lt;=STATS!$C$22),1,"")</f>
        <v/>
      </c>
      <c r="J324" s="12">
        <v>323</v>
      </c>
      <c r="K324"/>
      <c r="L324"/>
      <c r="R324" s="7"/>
      <c r="S324" s="7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EZ324" s="98"/>
      <c r="FA324" s="98"/>
      <c r="FB324" s="98"/>
      <c r="FC324" s="98"/>
      <c r="FD324" s="98"/>
    </row>
    <row r="325" spans="2:160">
      <c r="B325" s="30">
        <f t="shared" si="36"/>
        <v>0</v>
      </c>
      <c r="C325" s="30" t="str">
        <f t="shared" si="37"/>
        <v/>
      </c>
      <c r="D325" s="30" t="str">
        <f t="shared" si="38"/>
        <v/>
      </c>
      <c r="E325" s="30" t="str">
        <f t="shared" si="39"/>
        <v/>
      </c>
      <c r="F325" s="30" t="str">
        <f t="shared" si="40"/>
        <v/>
      </c>
      <c r="G325" s="30" t="str">
        <f t="shared" si="41"/>
        <v/>
      </c>
      <c r="H325" s="101" t="str">
        <f>IF(AND(M325&gt;0,M325&lt;=STATS!$C$22),1,"")</f>
        <v/>
      </c>
      <c r="J325" s="12">
        <v>324</v>
      </c>
      <c r="K325"/>
      <c r="L325"/>
      <c r="R325" s="7"/>
      <c r="S325" s="7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EZ325" s="98"/>
      <c r="FA325" s="98"/>
      <c r="FB325" s="98"/>
      <c r="FC325" s="98"/>
      <c r="FD325" s="98"/>
    </row>
    <row r="326" spans="2:160">
      <c r="B326" s="30">
        <f t="shared" si="36"/>
        <v>0</v>
      </c>
      <c r="C326" s="30" t="str">
        <f t="shared" si="37"/>
        <v/>
      </c>
      <c r="D326" s="30" t="str">
        <f t="shared" si="38"/>
        <v/>
      </c>
      <c r="E326" s="30" t="str">
        <f t="shared" si="39"/>
        <v/>
      </c>
      <c r="F326" s="30" t="str">
        <f t="shared" si="40"/>
        <v/>
      </c>
      <c r="G326" s="30" t="str">
        <f t="shared" si="41"/>
        <v/>
      </c>
      <c r="H326" s="101" t="str">
        <f>IF(AND(M326&gt;0,M326&lt;=STATS!$C$22),1,"")</f>
        <v/>
      </c>
      <c r="J326" s="12">
        <v>325</v>
      </c>
      <c r="K326"/>
      <c r="L326"/>
      <c r="R326" s="7"/>
      <c r="S326" s="7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EZ326" s="98"/>
      <c r="FA326" s="98"/>
      <c r="FB326" s="98"/>
      <c r="FC326" s="98"/>
      <c r="FD326" s="98"/>
    </row>
    <row r="327" spans="2:160">
      <c r="B327" s="30">
        <f t="shared" si="36"/>
        <v>0</v>
      </c>
      <c r="C327" s="30" t="str">
        <f t="shared" si="37"/>
        <v/>
      </c>
      <c r="D327" s="30" t="str">
        <f t="shared" si="38"/>
        <v/>
      </c>
      <c r="E327" s="30" t="str">
        <f t="shared" si="39"/>
        <v/>
      </c>
      <c r="F327" s="30" t="str">
        <f t="shared" si="40"/>
        <v/>
      </c>
      <c r="G327" s="30" t="str">
        <f t="shared" si="41"/>
        <v/>
      </c>
      <c r="H327" s="101" t="str">
        <f>IF(AND(M327&gt;0,M327&lt;=STATS!$C$22),1,"")</f>
        <v/>
      </c>
      <c r="J327" s="12">
        <v>326</v>
      </c>
      <c r="K327"/>
      <c r="L327"/>
      <c r="R327" s="7"/>
      <c r="S327" s="7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EZ327" s="98"/>
      <c r="FA327" s="98"/>
      <c r="FB327" s="98"/>
      <c r="FC327" s="98"/>
      <c r="FD327" s="98"/>
    </row>
    <row r="328" spans="2:160">
      <c r="B328" s="30">
        <f t="shared" si="36"/>
        <v>0</v>
      </c>
      <c r="C328" s="30" t="str">
        <f t="shared" si="37"/>
        <v/>
      </c>
      <c r="D328" s="30" t="str">
        <f t="shared" si="38"/>
        <v/>
      </c>
      <c r="E328" s="30" t="str">
        <f t="shared" si="39"/>
        <v/>
      </c>
      <c r="F328" s="30" t="str">
        <f t="shared" si="40"/>
        <v/>
      </c>
      <c r="G328" s="30" t="str">
        <f t="shared" si="41"/>
        <v/>
      </c>
      <c r="H328" s="101" t="str">
        <f>IF(AND(M328&gt;0,M328&lt;=STATS!$C$22),1,"")</f>
        <v/>
      </c>
      <c r="J328" s="12">
        <v>327</v>
      </c>
      <c r="K328"/>
      <c r="L328"/>
      <c r="R328" s="7"/>
      <c r="S328" s="7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EZ328" s="98"/>
      <c r="FA328" s="98"/>
      <c r="FB328" s="98"/>
      <c r="FC328" s="98"/>
      <c r="FD328" s="98"/>
    </row>
    <row r="329" spans="2:160">
      <c r="B329" s="30">
        <f t="shared" si="36"/>
        <v>0</v>
      </c>
      <c r="C329" s="30" t="str">
        <f t="shared" si="37"/>
        <v/>
      </c>
      <c r="D329" s="30" t="str">
        <f t="shared" si="38"/>
        <v/>
      </c>
      <c r="E329" s="30" t="str">
        <f t="shared" si="39"/>
        <v/>
      </c>
      <c r="F329" s="30" t="str">
        <f t="shared" si="40"/>
        <v/>
      </c>
      <c r="G329" s="30" t="str">
        <f t="shared" si="41"/>
        <v/>
      </c>
      <c r="H329" s="101" t="str">
        <f>IF(AND(M329&gt;0,M329&lt;=STATS!$C$22),1,"")</f>
        <v/>
      </c>
      <c r="J329" s="12">
        <v>328</v>
      </c>
      <c r="K329"/>
      <c r="L329"/>
      <c r="R329" s="7"/>
      <c r="S329" s="7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EZ329" s="98"/>
      <c r="FA329" s="98"/>
      <c r="FB329" s="98"/>
      <c r="FC329" s="98"/>
      <c r="FD329" s="98"/>
    </row>
    <row r="330" spans="2:160">
      <c r="B330" s="30">
        <f t="shared" si="36"/>
        <v>0</v>
      </c>
      <c r="C330" s="30" t="str">
        <f t="shared" si="37"/>
        <v/>
      </c>
      <c r="D330" s="30" t="str">
        <f t="shared" si="38"/>
        <v/>
      </c>
      <c r="E330" s="30" t="str">
        <f t="shared" si="39"/>
        <v/>
      </c>
      <c r="F330" s="30" t="str">
        <f t="shared" si="40"/>
        <v/>
      </c>
      <c r="G330" s="30" t="str">
        <f t="shared" si="41"/>
        <v/>
      </c>
      <c r="H330" s="101" t="str">
        <f>IF(AND(M330&gt;0,M330&lt;=STATS!$C$22),1,"")</f>
        <v/>
      </c>
      <c r="J330" s="12">
        <v>329</v>
      </c>
      <c r="K330"/>
      <c r="L330"/>
      <c r="R330" s="7"/>
      <c r="S330" s="7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EZ330" s="98"/>
      <c r="FA330" s="98"/>
      <c r="FB330" s="98"/>
      <c r="FC330" s="98"/>
      <c r="FD330" s="98"/>
    </row>
    <row r="331" spans="2:160">
      <c r="B331" s="30">
        <f t="shared" si="36"/>
        <v>0</v>
      </c>
      <c r="C331" s="30" t="str">
        <f t="shared" si="37"/>
        <v/>
      </c>
      <c r="D331" s="30" t="str">
        <f t="shared" si="38"/>
        <v/>
      </c>
      <c r="E331" s="30" t="str">
        <f t="shared" si="39"/>
        <v/>
      </c>
      <c r="F331" s="30" t="str">
        <f t="shared" si="40"/>
        <v/>
      </c>
      <c r="G331" s="30" t="str">
        <f t="shared" si="41"/>
        <v/>
      </c>
      <c r="H331" s="101" t="str">
        <f>IF(AND(M331&gt;0,M331&lt;=STATS!$C$22),1,"")</f>
        <v/>
      </c>
      <c r="J331" s="12">
        <v>330</v>
      </c>
      <c r="K331"/>
      <c r="L331"/>
      <c r="R331" s="7"/>
      <c r="S331" s="7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EZ331" s="98"/>
      <c r="FA331" s="98"/>
      <c r="FB331" s="98"/>
      <c r="FC331" s="98"/>
      <c r="FD331" s="98"/>
    </row>
    <row r="332" spans="2:160">
      <c r="B332" s="30">
        <f t="shared" si="36"/>
        <v>0</v>
      </c>
      <c r="C332" s="30" t="str">
        <f t="shared" si="37"/>
        <v/>
      </c>
      <c r="D332" s="30" t="str">
        <f t="shared" si="38"/>
        <v/>
      </c>
      <c r="E332" s="30" t="str">
        <f t="shared" si="39"/>
        <v/>
      </c>
      <c r="F332" s="30" t="str">
        <f t="shared" si="40"/>
        <v/>
      </c>
      <c r="G332" s="30" t="str">
        <f t="shared" si="41"/>
        <v/>
      </c>
      <c r="H332" s="101" t="str">
        <f>IF(AND(M332&gt;0,M332&lt;=STATS!$C$22),1,"")</f>
        <v/>
      </c>
      <c r="J332" s="12">
        <v>331</v>
      </c>
      <c r="K332"/>
      <c r="L332"/>
      <c r="R332" s="7"/>
      <c r="S332" s="7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EZ332" s="98"/>
      <c r="FA332" s="98"/>
      <c r="FB332" s="98"/>
      <c r="FC332" s="98"/>
      <c r="FD332" s="98"/>
    </row>
    <row r="333" spans="2:160">
      <c r="B333" s="30">
        <f t="shared" si="36"/>
        <v>0</v>
      </c>
      <c r="C333" s="30" t="str">
        <f t="shared" si="37"/>
        <v/>
      </c>
      <c r="D333" s="30" t="str">
        <f t="shared" si="38"/>
        <v/>
      </c>
      <c r="E333" s="30" t="str">
        <f t="shared" si="39"/>
        <v/>
      </c>
      <c r="F333" s="30" t="str">
        <f t="shared" si="40"/>
        <v/>
      </c>
      <c r="G333" s="30" t="str">
        <f t="shared" si="41"/>
        <v/>
      </c>
      <c r="H333" s="101" t="str">
        <f>IF(AND(M333&gt;0,M333&lt;=STATS!$C$22),1,"")</f>
        <v/>
      </c>
      <c r="J333" s="12">
        <v>332</v>
      </c>
      <c r="K333"/>
      <c r="L333"/>
      <c r="R333" s="7"/>
      <c r="S333" s="7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EZ333" s="98"/>
      <c r="FA333" s="98"/>
      <c r="FB333" s="98"/>
      <c r="FC333" s="98"/>
      <c r="FD333" s="98"/>
    </row>
    <row r="334" spans="2:160">
      <c r="B334" s="30">
        <f t="shared" si="36"/>
        <v>0</v>
      </c>
      <c r="C334" s="30" t="str">
        <f t="shared" si="37"/>
        <v/>
      </c>
      <c r="D334" s="30" t="str">
        <f t="shared" si="38"/>
        <v/>
      </c>
      <c r="E334" s="30" t="str">
        <f t="shared" si="39"/>
        <v/>
      </c>
      <c r="F334" s="30" t="str">
        <f t="shared" si="40"/>
        <v/>
      </c>
      <c r="G334" s="30" t="str">
        <f t="shared" si="41"/>
        <v/>
      </c>
      <c r="H334" s="101" t="str">
        <f>IF(AND(M334&gt;0,M334&lt;=STATS!$C$22),1,"")</f>
        <v/>
      </c>
      <c r="J334" s="12">
        <v>333</v>
      </c>
      <c r="K334"/>
      <c r="L334"/>
      <c r="R334" s="7"/>
      <c r="S334" s="7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EZ334" s="98"/>
      <c r="FA334" s="98"/>
      <c r="FB334" s="98"/>
      <c r="FC334" s="98"/>
      <c r="FD334" s="98"/>
    </row>
    <row r="335" spans="2:160">
      <c r="B335" s="30">
        <f t="shared" si="36"/>
        <v>0</v>
      </c>
      <c r="C335" s="30" t="str">
        <f t="shared" si="37"/>
        <v/>
      </c>
      <c r="D335" s="30" t="str">
        <f t="shared" si="38"/>
        <v/>
      </c>
      <c r="E335" s="30" t="str">
        <f t="shared" si="39"/>
        <v/>
      </c>
      <c r="F335" s="30" t="str">
        <f t="shared" si="40"/>
        <v/>
      </c>
      <c r="G335" s="30" t="str">
        <f t="shared" si="41"/>
        <v/>
      </c>
      <c r="H335" s="101" t="str">
        <f>IF(AND(M335&gt;0,M335&lt;=STATS!$C$22),1,"")</f>
        <v/>
      </c>
      <c r="J335" s="12">
        <v>334</v>
      </c>
      <c r="K335"/>
      <c r="L335"/>
      <c r="R335" s="7"/>
      <c r="S335" s="7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EZ335" s="98"/>
      <c r="FA335" s="98"/>
      <c r="FB335" s="98"/>
      <c r="FC335" s="98"/>
      <c r="FD335" s="98"/>
    </row>
    <row r="336" spans="2:160">
      <c r="B336" s="30">
        <f t="shared" si="36"/>
        <v>0</v>
      </c>
      <c r="C336" s="30" t="str">
        <f t="shared" si="37"/>
        <v/>
      </c>
      <c r="D336" s="30" t="str">
        <f t="shared" si="38"/>
        <v/>
      </c>
      <c r="E336" s="30" t="str">
        <f t="shared" si="39"/>
        <v/>
      </c>
      <c r="F336" s="30" t="str">
        <f t="shared" si="40"/>
        <v/>
      </c>
      <c r="G336" s="30" t="str">
        <f t="shared" si="41"/>
        <v/>
      </c>
      <c r="H336" s="101" t="str">
        <f>IF(AND(M336&gt;0,M336&lt;=STATS!$C$22),1,"")</f>
        <v/>
      </c>
      <c r="J336" s="12">
        <v>335</v>
      </c>
      <c r="K336"/>
      <c r="L336"/>
      <c r="R336" s="7"/>
      <c r="S336" s="7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EZ336" s="98"/>
      <c r="FA336" s="98"/>
      <c r="FB336" s="98"/>
      <c r="FC336" s="98"/>
      <c r="FD336" s="98"/>
    </row>
    <row r="337" spans="2:160">
      <c r="B337" s="30">
        <f t="shared" si="36"/>
        <v>0</v>
      </c>
      <c r="C337" s="30" t="str">
        <f t="shared" si="37"/>
        <v/>
      </c>
      <c r="D337" s="30" t="str">
        <f t="shared" si="38"/>
        <v/>
      </c>
      <c r="E337" s="30" t="str">
        <f t="shared" si="39"/>
        <v/>
      </c>
      <c r="F337" s="30" t="str">
        <f t="shared" si="40"/>
        <v/>
      </c>
      <c r="G337" s="30" t="str">
        <f t="shared" si="41"/>
        <v/>
      </c>
      <c r="H337" s="101" t="str">
        <f>IF(AND(M337&gt;0,M337&lt;=STATS!$C$22),1,"")</f>
        <v/>
      </c>
      <c r="J337" s="12">
        <v>336</v>
      </c>
      <c r="K337"/>
      <c r="L337"/>
      <c r="R337" s="7"/>
      <c r="S337" s="7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EZ337" s="98"/>
      <c r="FA337" s="98"/>
      <c r="FB337" s="98"/>
      <c r="FC337" s="98"/>
      <c r="FD337" s="98"/>
    </row>
    <row r="338" spans="2:160">
      <c r="B338" s="30">
        <f t="shared" si="36"/>
        <v>0</v>
      </c>
      <c r="C338" s="30" t="str">
        <f t="shared" si="37"/>
        <v/>
      </c>
      <c r="D338" s="30" t="str">
        <f t="shared" si="38"/>
        <v/>
      </c>
      <c r="E338" s="30" t="str">
        <f t="shared" si="39"/>
        <v/>
      </c>
      <c r="F338" s="30" t="str">
        <f t="shared" si="40"/>
        <v/>
      </c>
      <c r="G338" s="30" t="str">
        <f t="shared" si="41"/>
        <v/>
      </c>
      <c r="H338" s="101" t="str">
        <f>IF(AND(M338&gt;0,M338&lt;=STATS!$C$22),1,"")</f>
        <v/>
      </c>
      <c r="J338" s="12">
        <v>337</v>
      </c>
      <c r="K338"/>
      <c r="L338"/>
      <c r="R338" s="7"/>
      <c r="S338" s="7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EZ338" s="98"/>
      <c r="FA338" s="98"/>
      <c r="FB338" s="98"/>
      <c r="FC338" s="98"/>
      <c r="FD338" s="98"/>
    </row>
    <row r="339" spans="2:160">
      <c r="B339" s="30">
        <f t="shared" si="36"/>
        <v>0</v>
      </c>
      <c r="C339" s="30" t="str">
        <f t="shared" si="37"/>
        <v/>
      </c>
      <c r="D339" s="30" t="str">
        <f t="shared" si="38"/>
        <v/>
      </c>
      <c r="E339" s="30" t="str">
        <f t="shared" si="39"/>
        <v/>
      </c>
      <c r="F339" s="30" t="str">
        <f t="shared" si="40"/>
        <v/>
      </c>
      <c r="G339" s="30" t="str">
        <f t="shared" si="41"/>
        <v/>
      </c>
      <c r="H339" s="101" t="str">
        <f>IF(AND(M339&gt;0,M339&lt;=STATS!$C$22),1,"")</f>
        <v/>
      </c>
      <c r="J339" s="12">
        <v>338</v>
      </c>
      <c r="K339"/>
      <c r="L339"/>
      <c r="R339" s="7"/>
      <c r="S339" s="7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EZ339" s="98"/>
      <c r="FA339" s="98"/>
      <c r="FB339" s="98"/>
      <c r="FC339" s="98"/>
      <c r="FD339" s="98"/>
    </row>
    <row r="340" spans="2:160">
      <c r="B340" s="30">
        <f t="shared" si="36"/>
        <v>0</v>
      </c>
      <c r="C340" s="30" t="str">
        <f t="shared" si="37"/>
        <v/>
      </c>
      <c r="D340" s="30" t="str">
        <f t="shared" si="38"/>
        <v/>
      </c>
      <c r="E340" s="30" t="str">
        <f t="shared" si="39"/>
        <v/>
      </c>
      <c r="F340" s="30" t="str">
        <f t="shared" si="40"/>
        <v/>
      </c>
      <c r="G340" s="30" t="str">
        <f t="shared" si="41"/>
        <v/>
      </c>
      <c r="H340" s="101" t="str">
        <f>IF(AND(M340&gt;0,M340&lt;=STATS!$C$22),1,"")</f>
        <v/>
      </c>
      <c r="J340" s="12">
        <v>339</v>
      </c>
      <c r="K340"/>
      <c r="L340"/>
      <c r="R340" s="7"/>
      <c r="S340" s="7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EZ340" s="98"/>
      <c r="FA340" s="98"/>
      <c r="FB340" s="98"/>
      <c r="FC340" s="98"/>
      <c r="FD340" s="98"/>
    </row>
    <row r="341" spans="2:160">
      <c r="B341" s="30">
        <f t="shared" si="36"/>
        <v>0</v>
      </c>
      <c r="C341" s="30" t="str">
        <f t="shared" si="37"/>
        <v/>
      </c>
      <c r="D341" s="30" t="str">
        <f t="shared" si="38"/>
        <v/>
      </c>
      <c r="E341" s="30" t="str">
        <f t="shared" si="39"/>
        <v/>
      </c>
      <c r="F341" s="30" t="str">
        <f t="shared" si="40"/>
        <v/>
      </c>
      <c r="G341" s="30" t="str">
        <f t="shared" si="41"/>
        <v/>
      </c>
      <c r="H341" s="101" t="str">
        <f>IF(AND(M341&gt;0,M341&lt;=STATS!$C$22),1,"")</f>
        <v/>
      </c>
      <c r="J341" s="12">
        <v>340</v>
      </c>
      <c r="K341"/>
      <c r="L341"/>
      <c r="R341" s="7"/>
      <c r="S341" s="7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EZ341" s="98"/>
      <c r="FA341" s="98"/>
      <c r="FB341" s="98"/>
      <c r="FC341" s="98"/>
      <c r="FD341" s="98"/>
    </row>
    <row r="342" spans="2:160">
      <c r="B342" s="30">
        <f t="shared" si="36"/>
        <v>0</v>
      </c>
      <c r="C342" s="30" t="str">
        <f t="shared" si="37"/>
        <v/>
      </c>
      <c r="D342" s="30" t="str">
        <f t="shared" si="38"/>
        <v/>
      </c>
      <c r="E342" s="30" t="str">
        <f t="shared" si="39"/>
        <v/>
      </c>
      <c r="F342" s="30" t="str">
        <f t="shared" si="40"/>
        <v/>
      </c>
      <c r="G342" s="30" t="str">
        <f t="shared" si="41"/>
        <v/>
      </c>
      <c r="H342" s="101" t="str">
        <f>IF(AND(M342&gt;0,M342&lt;=STATS!$C$22),1,"")</f>
        <v/>
      </c>
      <c r="J342" s="12">
        <v>341</v>
      </c>
      <c r="K342"/>
      <c r="L342"/>
      <c r="R342" s="7"/>
      <c r="S342" s="7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EZ342" s="98"/>
      <c r="FA342" s="98"/>
      <c r="FB342" s="98"/>
      <c r="FC342" s="98"/>
      <c r="FD342" s="98"/>
    </row>
    <row r="343" spans="2:160">
      <c r="B343" s="30">
        <f t="shared" si="36"/>
        <v>0</v>
      </c>
      <c r="C343" s="30" t="str">
        <f t="shared" si="37"/>
        <v/>
      </c>
      <c r="D343" s="30" t="str">
        <f t="shared" si="38"/>
        <v/>
      </c>
      <c r="E343" s="30" t="str">
        <f t="shared" si="39"/>
        <v/>
      </c>
      <c r="F343" s="30" t="str">
        <f t="shared" si="40"/>
        <v/>
      </c>
      <c r="G343" s="30" t="str">
        <f t="shared" si="41"/>
        <v/>
      </c>
      <c r="H343" s="101" t="str">
        <f>IF(AND(M343&gt;0,M343&lt;=STATS!$C$22),1,"")</f>
        <v/>
      </c>
      <c r="J343" s="12">
        <v>342</v>
      </c>
      <c r="K343"/>
      <c r="L343"/>
      <c r="R343" s="7"/>
      <c r="S343" s="7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EZ343" s="98"/>
      <c r="FA343" s="98"/>
      <c r="FB343" s="98"/>
      <c r="FC343" s="98"/>
      <c r="FD343" s="98"/>
    </row>
    <row r="344" spans="2:160">
      <c r="B344" s="30">
        <f t="shared" si="36"/>
        <v>0</v>
      </c>
      <c r="C344" s="30" t="str">
        <f t="shared" si="37"/>
        <v/>
      </c>
      <c r="D344" s="30" t="str">
        <f t="shared" si="38"/>
        <v/>
      </c>
      <c r="E344" s="30" t="str">
        <f t="shared" si="39"/>
        <v/>
      </c>
      <c r="F344" s="30" t="str">
        <f t="shared" si="40"/>
        <v/>
      </c>
      <c r="G344" s="30" t="str">
        <f t="shared" si="41"/>
        <v/>
      </c>
      <c r="H344" s="101" t="str">
        <f>IF(AND(M344&gt;0,M344&lt;=STATS!$C$22),1,"")</f>
        <v/>
      </c>
      <c r="J344" s="12">
        <v>343</v>
      </c>
      <c r="K344"/>
      <c r="L344"/>
      <c r="R344" s="7"/>
      <c r="S344" s="7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EZ344" s="98"/>
      <c r="FA344" s="98"/>
      <c r="FB344" s="98"/>
      <c r="FC344" s="98"/>
      <c r="FD344" s="98"/>
    </row>
    <row r="345" spans="2:160">
      <c r="B345" s="30">
        <f t="shared" si="36"/>
        <v>0</v>
      </c>
      <c r="C345" s="30" t="str">
        <f t="shared" si="37"/>
        <v/>
      </c>
      <c r="D345" s="30" t="str">
        <f t="shared" si="38"/>
        <v/>
      </c>
      <c r="E345" s="30" t="str">
        <f t="shared" si="39"/>
        <v/>
      </c>
      <c r="F345" s="30" t="str">
        <f t="shared" si="40"/>
        <v/>
      </c>
      <c r="G345" s="30" t="str">
        <f t="shared" si="41"/>
        <v/>
      </c>
      <c r="H345" s="101" t="str">
        <f>IF(AND(M345&gt;0,M345&lt;=STATS!$C$22),1,"")</f>
        <v/>
      </c>
      <c r="J345" s="12">
        <v>344</v>
      </c>
      <c r="K345"/>
      <c r="L345"/>
      <c r="R345" s="7"/>
      <c r="S345" s="7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EZ345" s="98"/>
      <c r="FA345" s="98"/>
      <c r="FB345" s="98"/>
      <c r="FC345" s="98"/>
      <c r="FD345" s="98"/>
    </row>
    <row r="346" spans="2:160">
      <c r="B346" s="30">
        <f t="shared" si="36"/>
        <v>0</v>
      </c>
      <c r="C346" s="30" t="str">
        <f t="shared" si="37"/>
        <v/>
      </c>
      <c r="D346" s="30" t="str">
        <f t="shared" si="38"/>
        <v/>
      </c>
      <c r="E346" s="30" t="str">
        <f t="shared" si="39"/>
        <v/>
      </c>
      <c r="F346" s="30" t="str">
        <f t="shared" si="40"/>
        <v/>
      </c>
      <c r="G346" s="30" t="str">
        <f t="shared" si="41"/>
        <v/>
      </c>
      <c r="H346" s="101" t="str">
        <f>IF(AND(M346&gt;0,M346&lt;=STATS!$C$22),1,"")</f>
        <v/>
      </c>
      <c r="J346" s="12">
        <v>345</v>
      </c>
      <c r="K346"/>
      <c r="L346"/>
      <c r="R346" s="7"/>
      <c r="S346" s="7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EZ346" s="98"/>
      <c r="FA346" s="98"/>
      <c r="FB346" s="98"/>
      <c r="FC346" s="98"/>
      <c r="FD346" s="98"/>
    </row>
    <row r="347" spans="2:160">
      <c r="B347" s="30">
        <f t="shared" si="36"/>
        <v>0</v>
      </c>
      <c r="C347" s="30" t="str">
        <f t="shared" si="37"/>
        <v/>
      </c>
      <c r="D347" s="30" t="str">
        <f t="shared" si="38"/>
        <v/>
      </c>
      <c r="E347" s="30" t="str">
        <f t="shared" si="39"/>
        <v/>
      </c>
      <c r="F347" s="30" t="str">
        <f t="shared" si="40"/>
        <v/>
      </c>
      <c r="G347" s="30" t="str">
        <f t="shared" si="41"/>
        <v/>
      </c>
      <c r="H347" s="101" t="str">
        <f>IF(AND(M347&gt;0,M347&lt;=STATS!$C$22),1,"")</f>
        <v/>
      </c>
      <c r="J347" s="12">
        <v>346</v>
      </c>
      <c r="K347"/>
      <c r="L347"/>
      <c r="R347" s="7"/>
      <c r="S347" s="7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EZ347" s="98"/>
      <c r="FA347" s="98"/>
      <c r="FB347" s="98"/>
      <c r="FC347" s="98"/>
      <c r="FD347" s="98"/>
    </row>
    <row r="348" spans="2:160">
      <c r="B348" s="30">
        <f t="shared" si="36"/>
        <v>0</v>
      </c>
      <c r="C348" s="30" t="str">
        <f t="shared" si="37"/>
        <v/>
      </c>
      <c r="D348" s="30" t="str">
        <f t="shared" si="38"/>
        <v/>
      </c>
      <c r="E348" s="30" t="str">
        <f t="shared" si="39"/>
        <v/>
      </c>
      <c r="F348" s="30" t="str">
        <f t="shared" si="40"/>
        <v/>
      </c>
      <c r="G348" s="30" t="str">
        <f t="shared" si="41"/>
        <v/>
      </c>
      <c r="H348" s="101" t="str">
        <f>IF(AND(M348&gt;0,M348&lt;=STATS!$C$22),1,"")</f>
        <v/>
      </c>
      <c r="J348" s="12">
        <v>347</v>
      </c>
      <c r="K348"/>
      <c r="L348"/>
      <c r="R348" s="7"/>
      <c r="S348" s="7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EZ348" s="98"/>
      <c r="FA348" s="98"/>
      <c r="FB348" s="98"/>
      <c r="FC348" s="98"/>
      <c r="FD348" s="98"/>
    </row>
    <row r="349" spans="2:160">
      <c r="B349" s="30">
        <f t="shared" si="36"/>
        <v>0</v>
      </c>
      <c r="C349" s="30" t="str">
        <f t="shared" si="37"/>
        <v/>
      </c>
      <c r="D349" s="30" t="str">
        <f t="shared" si="38"/>
        <v/>
      </c>
      <c r="E349" s="30" t="str">
        <f t="shared" si="39"/>
        <v/>
      </c>
      <c r="F349" s="30" t="str">
        <f t="shared" si="40"/>
        <v/>
      </c>
      <c r="G349" s="30" t="str">
        <f t="shared" si="41"/>
        <v/>
      </c>
      <c r="H349" s="101" t="str">
        <f>IF(AND(M349&gt;0,M349&lt;=STATS!$C$22),1,"")</f>
        <v/>
      </c>
      <c r="J349" s="12">
        <v>348</v>
      </c>
      <c r="K349"/>
      <c r="L349"/>
      <c r="R349" s="7"/>
      <c r="S349" s="7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EZ349" s="98"/>
      <c r="FA349" s="98"/>
      <c r="FB349" s="98"/>
      <c r="FC349" s="98"/>
      <c r="FD349" s="98"/>
    </row>
    <row r="350" spans="2:160">
      <c r="B350" s="30">
        <f t="shared" si="36"/>
        <v>0</v>
      </c>
      <c r="C350" s="30" t="str">
        <f t="shared" si="37"/>
        <v/>
      </c>
      <c r="D350" s="30" t="str">
        <f t="shared" si="38"/>
        <v/>
      </c>
      <c r="E350" s="30" t="str">
        <f t="shared" si="39"/>
        <v/>
      </c>
      <c r="F350" s="30" t="str">
        <f t="shared" si="40"/>
        <v/>
      </c>
      <c r="G350" s="30" t="str">
        <f t="shared" si="41"/>
        <v/>
      </c>
      <c r="H350" s="101" t="str">
        <f>IF(AND(M350&gt;0,M350&lt;=STATS!$C$22),1,"")</f>
        <v/>
      </c>
      <c r="J350" s="12">
        <v>349</v>
      </c>
      <c r="K350"/>
      <c r="L350"/>
      <c r="R350" s="7"/>
      <c r="S350" s="7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EZ350" s="98"/>
      <c r="FA350" s="98"/>
      <c r="FB350" s="98"/>
      <c r="FC350" s="98"/>
      <c r="FD350" s="98"/>
    </row>
    <row r="351" spans="2:160">
      <c r="B351" s="30">
        <f t="shared" si="36"/>
        <v>0</v>
      </c>
      <c r="C351" s="30" t="str">
        <f t="shared" si="37"/>
        <v/>
      </c>
      <c r="D351" s="30" t="str">
        <f t="shared" si="38"/>
        <v/>
      </c>
      <c r="E351" s="30" t="str">
        <f t="shared" si="39"/>
        <v/>
      </c>
      <c r="F351" s="30" t="str">
        <f t="shared" si="40"/>
        <v/>
      </c>
      <c r="G351" s="30" t="str">
        <f t="shared" si="41"/>
        <v/>
      </c>
      <c r="H351" s="101" t="str">
        <f>IF(AND(M351&gt;0,M351&lt;=STATS!$C$22),1,"")</f>
        <v/>
      </c>
      <c r="J351" s="12">
        <v>350</v>
      </c>
      <c r="K351"/>
      <c r="L351"/>
      <c r="R351" s="7"/>
      <c r="S351" s="7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EZ351" s="98"/>
      <c r="FA351" s="98"/>
      <c r="FB351" s="98"/>
      <c r="FC351" s="98"/>
      <c r="FD351" s="98"/>
    </row>
    <row r="352" spans="2:160">
      <c r="B352" s="30">
        <f t="shared" si="36"/>
        <v>0</v>
      </c>
      <c r="C352" s="30" t="str">
        <f t="shared" si="37"/>
        <v/>
      </c>
      <c r="D352" s="30" t="str">
        <f t="shared" si="38"/>
        <v/>
      </c>
      <c r="E352" s="30" t="str">
        <f t="shared" si="39"/>
        <v/>
      </c>
      <c r="F352" s="30" t="str">
        <f t="shared" si="40"/>
        <v/>
      </c>
      <c r="G352" s="30" t="str">
        <f t="shared" si="41"/>
        <v/>
      </c>
      <c r="H352" s="101" t="str">
        <f>IF(AND(M352&gt;0,M352&lt;=STATS!$C$22),1,"")</f>
        <v/>
      </c>
      <c r="J352" s="12">
        <v>351</v>
      </c>
      <c r="K352"/>
      <c r="L352"/>
      <c r="R352" s="7"/>
      <c r="S352" s="7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EZ352" s="98"/>
      <c r="FA352" s="98"/>
      <c r="FB352" s="98"/>
      <c r="FC352" s="98"/>
      <c r="FD352" s="98"/>
    </row>
    <row r="353" spans="2:160">
      <c r="B353" s="30">
        <f t="shared" si="36"/>
        <v>0</v>
      </c>
      <c r="C353" s="30" t="str">
        <f t="shared" si="37"/>
        <v/>
      </c>
      <c r="D353" s="30" t="str">
        <f t="shared" si="38"/>
        <v/>
      </c>
      <c r="E353" s="30" t="str">
        <f t="shared" si="39"/>
        <v/>
      </c>
      <c r="F353" s="30" t="str">
        <f t="shared" si="40"/>
        <v/>
      </c>
      <c r="G353" s="30" t="str">
        <f t="shared" si="41"/>
        <v/>
      </c>
      <c r="H353" s="101" t="str">
        <f>IF(AND(M353&gt;0,M353&lt;=STATS!$C$22),1,"")</f>
        <v/>
      </c>
      <c r="J353" s="12">
        <v>352</v>
      </c>
      <c r="K353"/>
      <c r="L353"/>
      <c r="R353" s="7"/>
      <c r="S353" s="7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EZ353" s="98"/>
      <c r="FA353" s="98"/>
      <c r="FB353" s="98"/>
      <c r="FC353" s="98"/>
      <c r="FD353" s="98"/>
    </row>
    <row r="354" spans="2:160">
      <c r="B354" s="30">
        <f t="shared" si="36"/>
        <v>0</v>
      </c>
      <c r="C354" s="30" t="str">
        <f t="shared" si="37"/>
        <v/>
      </c>
      <c r="D354" s="30" t="str">
        <f t="shared" si="38"/>
        <v/>
      </c>
      <c r="E354" s="30" t="str">
        <f t="shared" si="39"/>
        <v/>
      </c>
      <c r="F354" s="30" t="str">
        <f t="shared" si="40"/>
        <v/>
      </c>
      <c r="G354" s="30" t="str">
        <f t="shared" si="41"/>
        <v/>
      </c>
      <c r="H354" s="101" t="str">
        <f>IF(AND(M354&gt;0,M354&lt;=STATS!$C$22),1,"")</f>
        <v/>
      </c>
      <c r="J354" s="12">
        <v>353</v>
      </c>
      <c r="K354"/>
      <c r="L354"/>
      <c r="R354" s="7"/>
      <c r="S354" s="7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EZ354" s="98"/>
      <c r="FA354" s="98"/>
      <c r="FB354" s="98"/>
      <c r="FC354" s="98"/>
      <c r="FD354" s="98"/>
    </row>
    <row r="355" spans="2:160">
      <c r="B355" s="30">
        <f t="shared" si="36"/>
        <v>0</v>
      </c>
      <c r="C355" s="30" t="str">
        <f t="shared" si="37"/>
        <v/>
      </c>
      <c r="D355" s="30" t="str">
        <f t="shared" si="38"/>
        <v/>
      </c>
      <c r="E355" s="30" t="str">
        <f t="shared" si="39"/>
        <v/>
      </c>
      <c r="F355" s="30" t="str">
        <f t="shared" si="40"/>
        <v/>
      </c>
      <c r="G355" s="30" t="str">
        <f t="shared" si="41"/>
        <v/>
      </c>
      <c r="H355" s="101" t="str">
        <f>IF(AND(M355&gt;0,M355&lt;=STATS!$C$22),1,"")</f>
        <v/>
      </c>
      <c r="J355" s="12">
        <v>354</v>
      </c>
      <c r="K355"/>
      <c r="L355"/>
      <c r="R355" s="7"/>
      <c r="S355" s="7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EZ355" s="98"/>
      <c r="FA355" s="98"/>
      <c r="FB355" s="98"/>
      <c r="FC355" s="98"/>
      <c r="FD355" s="98"/>
    </row>
    <row r="356" spans="2:160">
      <c r="B356" s="30">
        <f t="shared" si="36"/>
        <v>0</v>
      </c>
      <c r="C356" s="30" t="str">
        <f t="shared" si="37"/>
        <v/>
      </c>
      <c r="D356" s="30" t="str">
        <f t="shared" si="38"/>
        <v/>
      </c>
      <c r="E356" s="30" t="str">
        <f t="shared" si="39"/>
        <v/>
      </c>
      <c r="F356" s="30" t="str">
        <f t="shared" si="40"/>
        <v/>
      </c>
      <c r="G356" s="30" t="str">
        <f t="shared" si="41"/>
        <v/>
      </c>
      <c r="H356" s="101" t="str">
        <f>IF(AND(M356&gt;0,M356&lt;=STATS!$C$22),1,"")</f>
        <v/>
      </c>
      <c r="J356" s="12">
        <v>355</v>
      </c>
      <c r="K356"/>
      <c r="L356"/>
      <c r="R356" s="7"/>
      <c r="S356" s="7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EZ356" s="98"/>
      <c r="FA356" s="98"/>
      <c r="FB356" s="98"/>
      <c r="FC356" s="98"/>
      <c r="FD356" s="98"/>
    </row>
    <row r="357" spans="2:160">
      <c r="B357" s="30">
        <f t="shared" si="36"/>
        <v>0</v>
      </c>
      <c r="C357" s="30" t="str">
        <f t="shared" si="37"/>
        <v/>
      </c>
      <c r="D357" s="30" t="str">
        <f t="shared" si="38"/>
        <v/>
      </c>
      <c r="E357" s="30" t="str">
        <f t="shared" si="39"/>
        <v/>
      </c>
      <c r="F357" s="30" t="str">
        <f t="shared" si="40"/>
        <v/>
      </c>
      <c r="G357" s="30" t="str">
        <f t="shared" si="41"/>
        <v/>
      </c>
      <c r="H357" s="101" t="str">
        <f>IF(AND(M357&gt;0,M357&lt;=STATS!$C$22),1,"")</f>
        <v/>
      </c>
      <c r="J357" s="12">
        <v>356</v>
      </c>
      <c r="K357"/>
      <c r="L357"/>
      <c r="R357" s="7"/>
      <c r="S357" s="7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EZ357" s="98"/>
      <c r="FA357" s="98"/>
      <c r="FB357" s="98"/>
      <c r="FC357" s="98"/>
      <c r="FD357" s="98"/>
    </row>
    <row r="358" spans="2:160">
      <c r="B358" s="30">
        <f t="shared" si="36"/>
        <v>0</v>
      </c>
      <c r="C358" s="30" t="str">
        <f t="shared" si="37"/>
        <v/>
      </c>
      <c r="D358" s="30" t="str">
        <f t="shared" si="38"/>
        <v/>
      </c>
      <c r="E358" s="30" t="str">
        <f t="shared" si="39"/>
        <v/>
      </c>
      <c r="F358" s="30" t="str">
        <f t="shared" si="40"/>
        <v/>
      </c>
      <c r="G358" s="30" t="str">
        <f t="shared" si="41"/>
        <v/>
      </c>
      <c r="H358" s="101" t="str">
        <f>IF(AND(M358&gt;0,M358&lt;=STATS!$C$22),1,"")</f>
        <v/>
      </c>
      <c r="J358" s="12">
        <v>357</v>
      </c>
      <c r="K358"/>
      <c r="L358"/>
      <c r="R358" s="7"/>
      <c r="S358" s="7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EZ358" s="98"/>
      <c r="FA358" s="98"/>
      <c r="FB358" s="98"/>
      <c r="FC358" s="98"/>
      <c r="FD358" s="98"/>
    </row>
    <row r="359" spans="2:160">
      <c r="B359" s="30">
        <f t="shared" si="36"/>
        <v>0</v>
      </c>
      <c r="C359" s="30" t="str">
        <f t="shared" si="37"/>
        <v/>
      </c>
      <c r="D359" s="30" t="str">
        <f t="shared" si="38"/>
        <v/>
      </c>
      <c r="E359" s="30" t="str">
        <f t="shared" si="39"/>
        <v/>
      </c>
      <c r="F359" s="30" t="str">
        <f t="shared" si="40"/>
        <v/>
      </c>
      <c r="G359" s="30" t="str">
        <f t="shared" si="41"/>
        <v/>
      </c>
      <c r="H359" s="101" t="str">
        <f>IF(AND(M359&gt;0,M359&lt;=STATS!$C$22),1,"")</f>
        <v/>
      </c>
      <c r="J359" s="12">
        <v>358</v>
      </c>
      <c r="K359"/>
      <c r="L359"/>
      <c r="R359" s="7"/>
      <c r="S359" s="7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EZ359" s="98"/>
      <c r="FA359" s="98"/>
      <c r="FB359" s="98"/>
      <c r="FC359" s="98"/>
      <c r="FD359" s="98"/>
    </row>
    <row r="360" spans="2:160">
      <c r="B360" s="30">
        <f t="shared" si="36"/>
        <v>0</v>
      </c>
      <c r="C360" s="30" t="str">
        <f t="shared" si="37"/>
        <v/>
      </c>
      <c r="D360" s="30" t="str">
        <f t="shared" si="38"/>
        <v/>
      </c>
      <c r="E360" s="30" t="str">
        <f t="shared" si="39"/>
        <v/>
      </c>
      <c r="F360" s="30" t="str">
        <f t="shared" si="40"/>
        <v/>
      </c>
      <c r="G360" s="30" t="str">
        <f t="shared" si="41"/>
        <v/>
      </c>
      <c r="H360" s="101" t="str">
        <f>IF(AND(M360&gt;0,M360&lt;=STATS!$C$22),1,"")</f>
        <v/>
      </c>
      <c r="J360" s="12">
        <v>359</v>
      </c>
      <c r="K360"/>
      <c r="L360"/>
      <c r="R360" s="7"/>
      <c r="S360" s="7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EZ360" s="98"/>
      <c r="FA360" s="98"/>
      <c r="FB360" s="98"/>
      <c r="FC360" s="98"/>
      <c r="FD360" s="98"/>
    </row>
    <row r="361" spans="2:160">
      <c r="B361" s="30">
        <f t="shared" si="36"/>
        <v>0</v>
      </c>
      <c r="C361" s="30" t="str">
        <f t="shared" si="37"/>
        <v/>
      </c>
      <c r="D361" s="30" t="str">
        <f t="shared" si="38"/>
        <v/>
      </c>
      <c r="E361" s="30" t="str">
        <f t="shared" si="39"/>
        <v/>
      </c>
      <c r="F361" s="30" t="str">
        <f t="shared" si="40"/>
        <v/>
      </c>
      <c r="G361" s="30" t="str">
        <f t="shared" si="41"/>
        <v/>
      </c>
      <c r="H361" s="101" t="str">
        <f>IF(AND(M361&gt;0,M361&lt;=STATS!$C$22),1,"")</f>
        <v/>
      </c>
      <c r="J361" s="12">
        <v>360</v>
      </c>
      <c r="K361"/>
      <c r="L361"/>
      <c r="R361" s="7"/>
      <c r="S361" s="7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EZ361" s="98"/>
      <c r="FA361" s="98"/>
      <c r="FB361" s="98"/>
      <c r="FC361" s="98"/>
      <c r="FD361" s="98"/>
    </row>
    <row r="362" spans="2:160">
      <c r="B362" s="30">
        <f t="shared" si="36"/>
        <v>0</v>
      </c>
      <c r="C362" s="30" t="str">
        <f t="shared" si="37"/>
        <v/>
      </c>
      <c r="D362" s="30" t="str">
        <f t="shared" si="38"/>
        <v/>
      </c>
      <c r="E362" s="30" t="str">
        <f t="shared" si="39"/>
        <v/>
      </c>
      <c r="F362" s="30" t="str">
        <f t="shared" si="40"/>
        <v/>
      </c>
      <c r="G362" s="30" t="str">
        <f t="shared" si="41"/>
        <v/>
      </c>
      <c r="H362" s="101" t="str">
        <f>IF(AND(M362&gt;0,M362&lt;=STATS!$C$22),1,"")</f>
        <v/>
      </c>
      <c r="J362" s="12">
        <v>361</v>
      </c>
      <c r="K362"/>
      <c r="L362"/>
      <c r="R362" s="7"/>
      <c r="S362" s="7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EZ362" s="98"/>
      <c r="FA362" s="98"/>
      <c r="FB362" s="98"/>
      <c r="FC362" s="98"/>
      <c r="FD362" s="98"/>
    </row>
    <row r="363" spans="2:160">
      <c r="B363" s="30">
        <f t="shared" si="36"/>
        <v>0</v>
      </c>
      <c r="C363" s="30" t="str">
        <f t="shared" si="37"/>
        <v/>
      </c>
      <c r="D363" s="30" t="str">
        <f t="shared" si="38"/>
        <v/>
      </c>
      <c r="E363" s="30" t="str">
        <f t="shared" si="39"/>
        <v/>
      </c>
      <c r="F363" s="30" t="str">
        <f t="shared" si="40"/>
        <v/>
      </c>
      <c r="G363" s="30" t="str">
        <f t="shared" si="41"/>
        <v/>
      </c>
      <c r="H363" s="101" t="str">
        <f>IF(AND(M363&gt;0,M363&lt;=STATS!$C$22),1,"")</f>
        <v/>
      </c>
      <c r="J363" s="12">
        <v>362</v>
      </c>
      <c r="K363"/>
      <c r="L363"/>
      <c r="R363" s="7"/>
      <c r="S363" s="7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EZ363" s="98"/>
      <c r="FA363" s="98"/>
      <c r="FB363" s="98"/>
      <c r="FC363" s="98"/>
      <c r="FD363" s="98"/>
    </row>
    <row r="364" spans="2:160">
      <c r="B364" s="30">
        <f t="shared" si="36"/>
        <v>0</v>
      </c>
      <c r="C364" s="30" t="str">
        <f t="shared" si="37"/>
        <v/>
      </c>
      <c r="D364" s="30" t="str">
        <f t="shared" si="38"/>
        <v/>
      </c>
      <c r="E364" s="30" t="str">
        <f t="shared" si="39"/>
        <v/>
      </c>
      <c r="F364" s="30" t="str">
        <f t="shared" si="40"/>
        <v/>
      </c>
      <c r="G364" s="30" t="str">
        <f t="shared" si="41"/>
        <v/>
      </c>
      <c r="H364" s="101" t="str">
        <f>IF(AND(M364&gt;0,M364&lt;=STATS!$C$22),1,"")</f>
        <v/>
      </c>
      <c r="J364" s="12">
        <v>363</v>
      </c>
      <c r="K364"/>
      <c r="L364"/>
      <c r="R364" s="7"/>
      <c r="S364" s="7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EZ364" s="98"/>
      <c r="FA364" s="98"/>
      <c r="FB364" s="98"/>
      <c r="FC364" s="98"/>
      <c r="FD364" s="98"/>
    </row>
    <row r="365" spans="2:160">
      <c r="B365" s="30">
        <f t="shared" si="36"/>
        <v>0</v>
      </c>
      <c r="C365" s="30" t="str">
        <f t="shared" si="37"/>
        <v/>
      </c>
      <c r="D365" s="30" t="str">
        <f t="shared" si="38"/>
        <v/>
      </c>
      <c r="E365" s="30" t="str">
        <f t="shared" si="39"/>
        <v/>
      </c>
      <c r="F365" s="30" t="str">
        <f t="shared" si="40"/>
        <v/>
      </c>
      <c r="G365" s="30" t="str">
        <f t="shared" si="41"/>
        <v/>
      </c>
      <c r="H365" s="101" t="str">
        <f>IF(AND(M365&gt;0,M365&lt;=STATS!$C$22),1,"")</f>
        <v/>
      </c>
      <c r="J365" s="12">
        <v>364</v>
      </c>
      <c r="K365"/>
      <c r="L365"/>
      <c r="R365" s="7"/>
      <c r="S365" s="7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EZ365" s="98"/>
      <c r="FA365" s="98"/>
      <c r="FB365" s="98"/>
      <c r="FC365" s="98"/>
      <c r="FD365" s="98"/>
    </row>
    <row r="366" spans="2:160">
      <c r="B366" s="30">
        <f t="shared" si="36"/>
        <v>0</v>
      </c>
      <c r="C366" s="30" t="str">
        <f t="shared" si="37"/>
        <v/>
      </c>
      <c r="D366" s="30" t="str">
        <f t="shared" si="38"/>
        <v/>
      </c>
      <c r="E366" s="30" t="str">
        <f t="shared" si="39"/>
        <v/>
      </c>
      <c r="F366" s="30" t="str">
        <f t="shared" si="40"/>
        <v/>
      </c>
      <c r="G366" s="30" t="str">
        <f t="shared" si="41"/>
        <v/>
      </c>
      <c r="H366" s="101" t="str">
        <f>IF(AND(M366&gt;0,M366&lt;=STATS!$C$22),1,"")</f>
        <v/>
      </c>
      <c r="J366" s="12">
        <v>365</v>
      </c>
      <c r="K366"/>
      <c r="L366"/>
      <c r="R366" s="7"/>
      <c r="S366" s="7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EZ366" s="98"/>
      <c r="FA366" s="98"/>
      <c r="FB366" s="98"/>
      <c r="FC366" s="98"/>
      <c r="FD366" s="98"/>
    </row>
    <row r="367" spans="2:160">
      <c r="B367" s="30">
        <f t="shared" si="36"/>
        <v>0</v>
      </c>
      <c r="C367" s="30" t="str">
        <f t="shared" si="37"/>
        <v/>
      </c>
      <c r="D367" s="30" t="str">
        <f t="shared" si="38"/>
        <v/>
      </c>
      <c r="E367" s="30" t="str">
        <f t="shared" si="39"/>
        <v/>
      </c>
      <c r="F367" s="30" t="str">
        <f t="shared" si="40"/>
        <v/>
      </c>
      <c r="G367" s="30" t="str">
        <f t="shared" si="41"/>
        <v/>
      </c>
      <c r="H367" s="101" t="str">
        <f>IF(AND(M367&gt;0,M367&lt;=STATS!$C$22),1,"")</f>
        <v/>
      </c>
      <c r="J367" s="12">
        <v>366</v>
      </c>
      <c r="K367"/>
      <c r="L367"/>
      <c r="R367" s="7"/>
      <c r="S367" s="7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EZ367" s="98"/>
      <c r="FA367" s="98"/>
      <c r="FB367" s="98"/>
      <c r="FC367" s="98"/>
      <c r="FD367" s="98"/>
    </row>
    <row r="368" spans="2:160">
      <c r="B368" s="30">
        <f t="shared" si="36"/>
        <v>0</v>
      </c>
      <c r="C368" s="30" t="str">
        <f t="shared" si="37"/>
        <v/>
      </c>
      <c r="D368" s="30" t="str">
        <f t="shared" si="38"/>
        <v/>
      </c>
      <c r="E368" s="30" t="str">
        <f t="shared" si="39"/>
        <v/>
      </c>
      <c r="F368" s="30" t="str">
        <f t="shared" si="40"/>
        <v/>
      </c>
      <c r="G368" s="30" t="str">
        <f t="shared" si="41"/>
        <v/>
      </c>
      <c r="H368" s="101" t="str">
        <f>IF(AND(M368&gt;0,M368&lt;=STATS!$C$22),1,"")</f>
        <v/>
      </c>
      <c r="J368" s="12">
        <v>367</v>
      </c>
      <c r="K368"/>
      <c r="L368"/>
      <c r="R368" s="7"/>
      <c r="S368" s="7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EZ368" s="98"/>
      <c r="FA368" s="98"/>
      <c r="FB368" s="98"/>
      <c r="FC368" s="98"/>
      <c r="FD368" s="98"/>
    </row>
    <row r="369" spans="2:160">
      <c r="B369" s="30">
        <f t="shared" si="36"/>
        <v>0</v>
      </c>
      <c r="C369" s="30" t="str">
        <f t="shared" si="37"/>
        <v/>
      </c>
      <c r="D369" s="30" t="str">
        <f t="shared" si="38"/>
        <v/>
      </c>
      <c r="E369" s="30" t="str">
        <f t="shared" si="39"/>
        <v/>
      </c>
      <c r="F369" s="30" t="str">
        <f t="shared" si="40"/>
        <v/>
      </c>
      <c r="G369" s="30" t="str">
        <f t="shared" si="41"/>
        <v/>
      </c>
      <c r="H369" s="101" t="str">
        <f>IF(AND(M369&gt;0,M369&lt;=STATS!$C$22),1,"")</f>
        <v/>
      </c>
      <c r="J369" s="12">
        <v>368</v>
      </c>
      <c r="K369"/>
      <c r="L369"/>
      <c r="R369" s="7"/>
      <c r="S369" s="7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EZ369" s="98"/>
      <c r="FA369" s="98"/>
      <c r="FB369" s="98"/>
      <c r="FC369" s="98"/>
      <c r="FD369" s="98"/>
    </row>
    <row r="370" spans="2:160">
      <c r="B370" s="30">
        <f t="shared" si="36"/>
        <v>0</v>
      </c>
      <c r="C370" s="30" t="str">
        <f t="shared" si="37"/>
        <v/>
      </c>
      <c r="D370" s="30" t="str">
        <f t="shared" si="38"/>
        <v/>
      </c>
      <c r="E370" s="30" t="str">
        <f t="shared" si="39"/>
        <v/>
      </c>
      <c r="F370" s="30" t="str">
        <f t="shared" si="40"/>
        <v/>
      </c>
      <c r="G370" s="30" t="str">
        <f t="shared" si="41"/>
        <v/>
      </c>
      <c r="H370" s="101" t="str">
        <f>IF(AND(M370&gt;0,M370&lt;=STATS!$C$22),1,"")</f>
        <v/>
      </c>
      <c r="J370" s="12">
        <v>369</v>
      </c>
      <c r="K370"/>
      <c r="L370"/>
      <c r="R370" s="7"/>
      <c r="S370" s="7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EZ370" s="98"/>
      <c r="FA370" s="98"/>
      <c r="FB370" s="98"/>
      <c r="FC370" s="98"/>
      <c r="FD370" s="98"/>
    </row>
    <row r="371" spans="2:160">
      <c r="B371" s="30">
        <f t="shared" si="36"/>
        <v>0</v>
      </c>
      <c r="C371" s="30" t="str">
        <f t="shared" si="37"/>
        <v/>
      </c>
      <c r="D371" s="30" t="str">
        <f t="shared" si="38"/>
        <v/>
      </c>
      <c r="E371" s="30" t="str">
        <f t="shared" si="39"/>
        <v/>
      </c>
      <c r="F371" s="30" t="str">
        <f t="shared" si="40"/>
        <v/>
      </c>
      <c r="G371" s="30" t="str">
        <f t="shared" si="41"/>
        <v/>
      </c>
      <c r="H371" s="101" t="str">
        <f>IF(AND(M371&gt;0,M371&lt;=STATS!$C$22),1,"")</f>
        <v/>
      </c>
      <c r="J371" s="12">
        <v>370</v>
      </c>
      <c r="K371"/>
      <c r="L371"/>
      <c r="R371" s="7"/>
      <c r="S371" s="7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EZ371" s="98"/>
      <c r="FA371" s="98"/>
      <c r="FB371" s="98"/>
      <c r="FC371" s="98"/>
      <c r="FD371" s="98"/>
    </row>
    <row r="372" spans="2:160">
      <c r="B372" s="30">
        <f t="shared" si="36"/>
        <v>0</v>
      </c>
      <c r="C372" s="30" t="str">
        <f t="shared" si="37"/>
        <v/>
      </c>
      <c r="D372" s="30" t="str">
        <f t="shared" si="38"/>
        <v/>
      </c>
      <c r="E372" s="30" t="str">
        <f t="shared" si="39"/>
        <v/>
      </c>
      <c r="F372" s="30" t="str">
        <f t="shared" si="40"/>
        <v/>
      </c>
      <c r="G372" s="30" t="str">
        <f t="shared" si="41"/>
        <v/>
      </c>
      <c r="H372" s="101" t="str">
        <f>IF(AND(M372&gt;0,M372&lt;=STATS!$C$22),1,"")</f>
        <v/>
      </c>
      <c r="J372" s="12">
        <v>371</v>
      </c>
      <c r="K372"/>
      <c r="L372"/>
      <c r="R372" s="7"/>
      <c r="S372" s="7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EZ372" s="98"/>
      <c r="FA372" s="98"/>
      <c r="FB372" s="98"/>
      <c r="FC372" s="98"/>
      <c r="FD372" s="98"/>
    </row>
    <row r="373" spans="2:160">
      <c r="B373" s="30">
        <f t="shared" si="36"/>
        <v>0</v>
      </c>
      <c r="C373" s="30" t="str">
        <f t="shared" si="37"/>
        <v/>
      </c>
      <c r="D373" s="30" t="str">
        <f t="shared" si="38"/>
        <v/>
      </c>
      <c r="E373" s="30" t="str">
        <f t="shared" si="39"/>
        <v/>
      </c>
      <c r="F373" s="30" t="str">
        <f t="shared" si="40"/>
        <v/>
      </c>
      <c r="G373" s="30" t="str">
        <f t="shared" si="41"/>
        <v/>
      </c>
      <c r="H373" s="101" t="str">
        <f>IF(AND(M373&gt;0,M373&lt;=STATS!$C$22),1,"")</f>
        <v/>
      </c>
      <c r="J373" s="12">
        <v>372</v>
      </c>
      <c r="K373"/>
      <c r="L373"/>
      <c r="R373" s="7"/>
      <c r="S373" s="7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EZ373" s="98"/>
      <c r="FA373" s="98"/>
      <c r="FB373" s="98"/>
      <c r="FC373" s="98"/>
      <c r="FD373" s="98"/>
    </row>
    <row r="374" spans="2:160">
      <c r="B374" s="30">
        <f t="shared" si="36"/>
        <v>0</v>
      </c>
      <c r="C374" s="30" t="str">
        <f t="shared" si="37"/>
        <v/>
      </c>
      <c r="D374" s="30" t="str">
        <f t="shared" si="38"/>
        <v/>
      </c>
      <c r="E374" s="30" t="str">
        <f t="shared" si="39"/>
        <v/>
      </c>
      <c r="F374" s="30" t="str">
        <f t="shared" si="40"/>
        <v/>
      </c>
      <c r="G374" s="30" t="str">
        <f t="shared" si="41"/>
        <v/>
      </c>
      <c r="H374" s="101" t="str">
        <f>IF(AND(M374&gt;0,M374&lt;=STATS!$C$22),1,"")</f>
        <v/>
      </c>
      <c r="J374" s="12">
        <v>373</v>
      </c>
      <c r="K374"/>
      <c r="L374"/>
      <c r="R374" s="7"/>
      <c r="S374" s="7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EZ374" s="98"/>
      <c r="FA374" s="98"/>
      <c r="FB374" s="98"/>
      <c r="FC374" s="98"/>
      <c r="FD374" s="98"/>
    </row>
    <row r="375" spans="2:160">
      <c r="B375" s="30">
        <f t="shared" si="36"/>
        <v>0</v>
      </c>
      <c r="C375" s="30" t="str">
        <f t="shared" si="37"/>
        <v/>
      </c>
      <c r="D375" s="30" t="str">
        <f t="shared" si="38"/>
        <v/>
      </c>
      <c r="E375" s="30" t="str">
        <f t="shared" si="39"/>
        <v/>
      </c>
      <c r="F375" s="30" t="str">
        <f t="shared" si="40"/>
        <v/>
      </c>
      <c r="G375" s="30" t="str">
        <f t="shared" si="41"/>
        <v/>
      </c>
      <c r="H375" s="101" t="str">
        <f>IF(AND(M375&gt;0,M375&lt;=STATS!$C$22),1,"")</f>
        <v/>
      </c>
      <c r="J375" s="12">
        <v>374</v>
      </c>
      <c r="K375"/>
      <c r="L375"/>
      <c r="R375" s="7"/>
      <c r="S375" s="7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EZ375" s="98"/>
      <c r="FA375" s="98"/>
      <c r="FB375" s="98"/>
      <c r="FC375" s="98"/>
      <c r="FD375" s="98"/>
    </row>
    <row r="376" spans="2:160">
      <c r="B376" s="30">
        <f t="shared" si="36"/>
        <v>0</v>
      </c>
      <c r="C376" s="30" t="str">
        <f t="shared" si="37"/>
        <v/>
      </c>
      <c r="D376" s="30" t="str">
        <f t="shared" si="38"/>
        <v/>
      </c>
      <c r="E376" s="30" t="str">
        <f t="shared" si="39"/>
        <v/>
      </c>
      <c r="F376" s="30" t="str">
        <f t="shared" si="40"/>
        <v/>
      </c>
      <c r="G376" s="30" t="str">
        <f t="shared" si="41"/>
        <v/>
      </c>
      <c r="H376" s="101" t="str">
        <f>IF(AND(M376&gt;0,M376&lt;=STATS!$C$22),1,"")</f>
        <v/>
      </c>
      <c r="J376" s="12">
        <v>375</v>
      </c>
      <c r="K376"/>
      <c r="L376"/>
      <c r="R376" s="7"/>
      <c r="S376" s="7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EZ376" s="98"/>
      <c r="FA376" s="98"/>
      <c r="FB376" s="98"/>
      <c r="FC376" s="98"/>
      <c r="FD376" s="98"/>
    </row>
    <row r="377" spans="2:160">
      <c r="B377" s="30">
        <f t="shared" si="36"/>
        <v>0</v>
      </c>
      <c r="C377" s="30" t="str">
        <f t="shared" si="37"/>
        <v/>
      </c>
      <c r="D377" s="30" t="str">
        <f t="shared" si="38"/>
        <v/>
      </c>
      <c r="E377" s="30" t="str">
        <f t="shared" si="39"/>
        <v/>
      </c>
      <c r="F377" s="30" t="str">
        <f t="shared" si="40"/>
        <v/>
      </c>
      <c r="G377" s="30" t="str">
        <f t="shared" si="41"/>
        <v/>
      </c>
      <c r="H377" s="101" t="str">
        <f>IF(AND(M377&gt;0,M377&lt;=STATS!$C$22),1,"")</f>
        <v/>
      </c>
      <c r="J377" s="12">
        <v>376</v>
      </c>
      <c r="K377"/>
      <c r="L377"/>
      <c r="R377" s="7"/>
      <c r="S377" s="7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EZ377" s="98"/>
      <c r="FA377" s="98"/>
      <c r="FB377" s="98"/>
      <c r="FC377" s="98"/>
      <c r="FD377" s="98"/>
    </row>
    <row r="378" spans="2:160">
      <c r="B378" s="30">
        <f t="shared" si="36"/>
        <v>0</v>
      </c>
      <c r="C378" s="30" t="str">
        <f t="shared" si="37"/>
        <v/>
      </c>
      <c r="D378" s="30" t="str">
        <f t="shared" si="38"/>
        <v/>
      </c>
      <c r="E378" s="30" t="str">
        <f t="shared" si="39"/>
        <v/>
      </c>
      <c r="F378" s="30" t="str">
        <f t="shared" si="40"/>
        <v/>
      </c>
      <c r="G378" s="30" t="str">
        <f t="shared" si="41"/>
        <v/>
      </c>
      <c r="H378" s="101" t="str">
        <f>IF(AND(M378&gt;0,M378&lt;=STATS!$C$22),1,"")</f>
        <v/>
      </c>
      <c r="J378" s="12">
        <v>377</v>
      </c>
      <c r="K378"/>
      <c r="L378"/>
      <c r="R378" s="7"/>
      <c r="S378" s="7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EZ378" s="98"/>
      <c r="FA378" s="98"/>
      <c r="FB378" s="98"/>
      <c r="FC378" s="98"/>
      <c r="FD378" s="98"/>
    </row>
    <row r="379" spans="2:160">
      <c r="B379" s="30">
        <f t="shared" si="36"/>
        <v>0</v>
      </c>
      <c r="C379" s="30" t="str">
        <f t="shared" si="37"/>
        <v/>
      </c>
      <c r="D379" s="30" t="str">
        <f t="shared" si="38"/>
        <v/>
      </c>
      <c r="E379" s="30" t="str">
        <f t="shared" si="39"/>
        <v/>
      </c>
      <c r="F379" s="30" t="str">
        <f t="shared" si="40"/>
        <v/>
      </c>
      <c r="G379" s="30" t="str">
        <f t="shared" si="41"/>
        <v/>
      </c>
      <c r="H379" s="101" t="str">
        <f>IF(AND(M379&gt;0,M379&lt;=STATS!$C$22),1,"")</f>
        <v/>
      </c>
      <c r="J379" s="12">
        <v>378</v>
      </c>
      <c r="K379"/>
      <c r="L379"/>
      <c r="R379" s="7"/>
      <c r="S379" s="7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EZ379" s="98"/>
      <c r="FA379" s="98"/>
      <c r="FB379" s="98"/>
      <c r="FC379" s="98"/>
      <c r="FD379" s="98"/>
    </row>
    <row r="380" spans="2:160">
      <c r="B380" s="30">
        <f t="shared" si="36"/>
        <v>0</v>
      </c>
      <c r="C380" s="30" t="str">
        <f t="shared" si="37"/>
        <v/>
      </c>
      <c r="D380" s="30" t="str">
        <f t="shared" si="38"/>
        <v/>
      </c>
      <c r="E380" s="30" t="str">
        <f t="shared" si="39"/>
        <v/>
      </c>
      <c r="F380" s="30" t="str">
        <f t="shared" si="40"/>
        <v/>
      </c>
      <c r="G380" s="30" t="str">
        <f t="shared" si="41"/>
        <v/>
      </c>
      <c r="H380" s="101" t="str">
        <f>IF(AND(M380&gt;0,M380&lt;=STATS!$C$22),1,"")</f>
        <v/>
      </c>
      <c r="J380" s="12">
        <v>379</v>
      </c>
      <c r="K380"/>
      <c r="L380"/>
      <c r="R380" s="7"/>
      <c r="S380" s="7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EZ380" s="98"/>
      <c r="FA380" s="98"/>
      <c r="FB380" s="98"/>
      <c r="FC380" s="98"/>
      <c r="FD380" s="98"/>
    </row>
    <row r="381" spans="2:160">
      <c r="B381" s="30">
        <f t="shared" si="36"/>
        <v>0</v>
      </c>
      <c r="C381" s="30" t="str">
        <f t="shared" si="37"/>
        <v/>
      </c>
      <c r="D381" s="30" t="str">
        <f t="shared" si="38"/>
        <v/>
      </c>
      <c r="E381" s="30" t="str">
        <f t="shared" si="39"/>
        <v/>
      </c>
      <c r="F381" s="30" t="str">
        <f t="shared" si="40"/>
        <v/>
      </c>
      <c r="G381" s="30" t="str">
        <f t="shared" si="41"/>
        <v/>
      </c>
      <c r="H381" s="101" t="str">
        <f>IF(AND(M381&gt;0,M381&lt;=STATS!$C$22),1,"")</f>
        <v/>
      </c>
      <c r="J381" s="12">
        <v>380</v>
      </c>
      <c r="K381"/>
      <c r="L381"/>
      <c r="R381" s="7"/>
      <c r="S381" s="7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EZ381" s="98"/>
      <c r="FA381" s="98"/>
      <c r="FB381" s="98"/>
      <c r="FC381" s="98"/>
      <c r="FD381" s="98"/>
    </row>
    <row r="382" spans="2:160">
      <c r="B382" s="30">
        <f t="shared" si="36"/>
        <v>0</v>
      </c>
      <c r="C382" s="30" t="str">
        <f t="shared" si="37"/>
        <v/>
      </c>
      <c r="D382" s="30" t="str">
        <f t="shared" si="38"/>
        <v/>
      </c>
      <c r="E382" s="30" t="str">
        <f t="shared" si="39"/>
        <v/>
      </c>
      <c r="F382" s="30" t="str">
        <f t="shared" si="40"/>
        <v/>
      </c>
      <c r="G382" s="30" t="str">
        <f t="shared" si="41"/>
        <v/>
      </c>
      <c r="H382" s="101" t="str">
        <f>IF(AND(M382&gt;0,M382&lt;=STATS!$C$22),1,"")</f>
        <v/>
      </c>
      <c r="J382" s="12">
        <v>381</v>
      </c>
      <c r="K382"/>
      <c r="L382"/>
      <c r="R382" s="7"/>
      <c r="S382" s="7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EZ382" s="98"/>
      <c r="FA382" s="98"/>
      <c r="FB382" s="98"/>
      <c r="FC382" s="98"/>
      <c r="FD382" s="98"/>
    </row>
    <row r="383" spans="2:160">
      <c r="B383" s="30">
        <f t="shared" si="36"/>
        <v>0</v>
      </c>
      <c r="C383" s="30" t="str">
        <f t="shared" si="37"/>
        <v/>
      </c>
      <c r="D383" s="30" t="str">
        <f t="shared" si="38"/>
        <v/>
      </c>
      <c r="E383" s="30" t="str">
        <f t="shared" si="39"/>
        <v/>
      </c>
      <c r="F383" s="30" t="str">
        <f t="shared" si="40"/>
        <v/>
      </c>
      <c r="G383" s="30" t="str">
        <f t="shared" si="41"/>
        <v/>
      </c>
      <c r="H383" s="101" t="str">
        <f>IF(AND(M383&gt;0,M383&lt;=STATS!$C$22),1,"")</f>
        <v/>
      </c>
      <c r="J383" s="12">
        <v>382</v>
      </c>
      <c r="K383"/>
      <c r="L383"/>
      <c r="R383" s="7"/>
      <c r="S383" s="7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EZ383" s="98"/>
      <c r="FA383" s="98"/>
      <c r="FB383" s="98"/>
      <c r="FC383" s="98"/>
      <c r="FD383" s="98"/>
    </row>
    <row r="384" spans="2:160">
      <c r="B384" s="30">
        <f t="shared" si="36"/>
        <v>0</v>
      </c>
      <c r="C384" s="30" t="str">
        <f t="shared" si="37"/>
        <v/>
      </c>
      <c r="D384" s="30" t="str">
        <f t="shared" si="38"/>
        <v/>
      </c>
      <c r="E384" s="30" t="str">
        <f t="shared" si="39"/>
        <v/>
      </c>
      <c r="F384" s="30" t="str">
        <f t="shared" si="40"/>
        <v/>
      </c>
      <c r="G384" s="30" t="str">
        <f t="shared" si="41"/>
        <v/>
      </c>
      <c r="H384" s="101" t="str">
        <f>IF(AND(M384&gt;0,M384&lt;=STATS!$C$22),1,"")</f>
        <v/>
      </c>
      <c r="J384" s="12">
        <v>383</v>
      </c>
      <c r="K384"/>
      <c r="L384"/>
      <c r="R384" s="7"/>
      <c r="S384" s="7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EZ384" s="98"/>
      <c r="FA384" s="98"/>
      <c r="FB384" s="98"/>
      <c r="FC384" s="98"/>
      <c r="FD384" s="98"/>
    </row>
    <row r="385" spans="2:160">
      <c r="B385" s="30">
        <f t="shared" si="36"/>
        <v>0</v>
      </c>
      <c r="C385" s="30" t="str">
        <f t="shared" si="37"/>
        <v/>
      </c>
      <c r="D385" s="30" t="str">
        <f t="shared" si="38"/>
        <v/>
      </c>
      <c r="E385" s="30" t="str">
        <f t="shared" si="39"/>
        <v/>
      </c>
      <c r="F385" s="30" t="str">
        <f t="shared" si="40"/>
        <v/>
      </c>
      <c r="G385" s="30" t="str">
        <f t="shared" si="41"/>
        <v/>
      </c>
      <c r="H385" s="101" t="str">
        <f>IF(AND(M385&gt;0,M385&lt;=STATS!$C$22),1,"")</f>
        <v/>
      </c>
      <c r="J385" s="12">
        <v>384</v>
      </c>
      <c r="K385"/>
      <c r="L385"/>
      <c r="R385" s="7"/>
      <c r="S385" s="7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EZ385" s="98"/>
      <c r="FA385" s="98"/>
      <c r="FB385" s="98"/>
      <c r="FC385" s="98"/>
      <c r="FD385" s="98"/>
    </row>
    <row r="386" spans="2:160">
      <c r="B386" s="30">
        <f t="shared" ref="B386:B410" si="42">COUNT(R386:EY386,FE386:FM386)</f>
        <v>0</v>
      </c>
      <c r="C386" s="30" t="str">
        <f t="shared" ref="C386:C410" si="43">IF(COUNT(R386:EY386,FE386:FM386)&gt;0,COUNT(R386:EY386,FE386:FM386),"")</f>
        <v/>
      </c>
      <c r="D386" s="30" t="str">
        <f t="shared" ref="D386:D410" si="44">IF(COUNT(T386:BJ386,BL386:BT386,BV386:CB386,CD386:EY386,FE386:FM386)&gt;0,COUNT(T386:BJ386,BL386:BT386,BV386:CB386,CD386:EY386,FE386:FM386),"")</f>
        <v/>
      </c>
      <c r="E386" s="30" t="str">
        <f t="shared" ref="E386:E410" si="45">IF(H386=1,COUNT(R386:EY386,FE386:FM386),"")</f>
        <v/>
      </c>
      <c r="F386" s="30" t="str">
        <f t="shared" ref="F386:F410" si="46">IF(H386=1,COUNT(T386:BJ386,BL386:BT386,BV386:CB386,CD386:EY386,FE386:FM386),"")</f>
        <v/>
      </c>
      <c r="G386" s="30" t="str">
        <f t="shared" ref="G386:G410" si="47">IF($B386&gt;=1,$M386,"")</f>
        <v/>
      </c>
      <c r="H386" s="101" t="str">
        <f>IF(AND(M386&gt;0,M386&lt;=STATS!$C$22),1,"")</f>
        <v/>
      </c>
      <c r="J386" s="12">
        <v>385</v>
      </c>
      <c r="K386"/>
      <c r="L386"/>
      <c r="R386" s="7"/>
      <c r="S386" s="7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EZ386" s="98"/>
      <c r="FA386" s="98"/>
      <c r="FB386" s="98"/>
      <c r="FC386" s="98"/>
      <c r="FD386" s="98"/>
    </row>
    <row r="387" spans="2:160">
      <c r="B387" s="30">
        <f t="shared" si="42"/>
        <v>0</v>
      </c>
      <c r="C387" s="30" t="str">
        <f t="shared" si="43"/>
        <v/>
      </c>
      <c r="D387" s="30" t="str">
        <f t="shared" si="44"/>
        <v/>
      </c>
      <c r="E387" s="30" t="str">
        <f t="shared" si="45"/>
        <v/>
      </c>
      <c r="F387" s="30" t="str">
        <f t="shared" si="46"/>
        <v/>
      </c>
      <c r="G387" s="30" t="str">
        <f t="shared" si="47"/>
        <v/>
      </c>
      <c r="H387" s="101" t="str">
        <f>IF(AND(M387&gt;0,M387&lt;=STATS!$C$22),1,"")</f>
        <v/>
      </c>
      <c r="J387" s="12">
        <v>386</v>
      </c>
      <c r="K387"/>
      <c r="L387"/>
      <c r="R387" s="7"/>
      <c r="S387" s="7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EZ387" s="98"/>
      <c r="FA387" s="98"/>
      <c r="FB387" s="98"/>
      <c r="FC387" s="98"/>
      <c r="FD387" s="98"/>
    </row>
    <row r="388" spans="2:160">
      <c r="B388" s="30">
        <f t="shared" si="42"/>
        <v>0</v>
      </c>
      <c r="C388" s="30" t="str">
        <f t="shared" si="43"/>
        <v/>
      </c>
      <c r="D388" s="30" t="str">
        <f t="shared" si="44"/>
        <v/>
      </c>
      <c r="E388" s="30" t="str">
        <f t="shared" si="45"/>
        <v/>
      </c>
      <c r="F388" s="30" t="str">
        <f t="shared" si="46"/>
        <v/>
      </c>
      <c r="G388" s="30" t="str">
        <f t="shared" si="47"/>
        <v/>
      </c>
      <c r="H388" s="101" t="str">
        <f>IF(AND(M388&gt;0,M388&lt;=STATS!$C$22),1,"")</f>
        <v/>
      </c>
      <c r="J388" s="12">
        <v>387</v>
      </c>
      <c r="K388"/>
      <c r="L388"/>
      <c r="R388" s="7"/>
      <c r="S388" s="7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EZ388" s="98"/>
      <c r="FA388" s="98"/>
      <c r="FB388" s="98"/>
      <c r="FC388" s="98"/>
      <c r="FD388" s="98"/>
    </row>
    <row r="389" spans="2:160">
      <c r="B389" s="30">
        <f t="shared" si="42"/>
        <v>0</v>
      </c>
      <c r="C389" s="30" t="str">
        <f t="shared" si="43"/>
        <v/>
      </c>
      <c r="D389" s="30" t="str">
        <f t="shared" si="44"/>
        <v/>
      </c>
      <c r="E389" s="30" t="str">
        <f t="shared" si="45"/>
        <v/>
      </c>
      <c r="F389" s="30" t="str">
        <f t="shared" si="46"/>
        <v/>
      </c>
      <c r="G389" s="30" t="str">
        <f t="shared" si="47"/>
        <v/>
      </c>
      <c r="H389" s="101" t="str">
        <f>IF(AND(M389&gt;0,M389&lt;=STATS!$C$22),1,"")</f>
        <v/>
      </c>
      <c r="J389" s="12">
        <v>388</v>
      </c>
      <c r="K389"/>
      <c r="L389"/>
      <c r="R389" s="7"/>
      <c r="S389" s="7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EZ389" s="98"/>
      <c r="FA389" s="98"/>
      <c r="FB389" s="98"/>
      <c r="FC389" s="98"/>
      <c r="FD389" s="98"/>
    </row>
    <row r="390" spans="2:160">
      <c r="B390" s="30">
        <f t="shared" si="42"/>
        <v>0</v>
      </c>
      <c r="C390" s="30" t="str">
        <f t="shared" si="43"/>
        <v/>
      </c>
      <c r="D390" s="30" t="str">
        <f t="shared" si="44"/>
        <v/>
      </c>
      <c r="E390" s="30" t="str">
        <f t="shared" si="45"/>
        <v/>
      </c>
      <c r="F390" s="30" t="str">
        <f t="shared" si="46"/>
        <v/>
      </c>
      <c r="G390" s="30" t="str">
        <f t="shared" si="47"/>
        <v/>
      </c>
      <c r="H390" s="101" t="str">
        <f>IF(AND(M390&gt;0,M390&lt;=STATS!$C$22),1,"")</f>
        <v/>
      </c>
      <c r="J390" s="12">
        <v>389</v>
      </c>
      <c r="K390"/>
      <c r="L390"/>
      <c r="R390" s="7"/>
      <c r="S390" s="7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EZ390" s="98"/>
      <c r="FA390" s="98"/>
      <c r="FB390" s="98"/>
      <c r="FC390" s="98"/>
      <c r="FD390" s="98"/>
    </row>
    <row r="391" spans="2:160">
      <c r="B391" s="30">
        <f t="shared" si="42"/>
        <v>0</v>
      </c>
      <c r="C391" s="30" t="str">
        <f t="shared" si="43"/>
        <v/>
      </c>
      <c r="D391" s="30" t="str">
        <f t="shared" si="44"/>
        <v/>
      </c>
      <c r="E391" s="30" t="str">
        <f t="shared" si="45"/>
        <v/>
      </c>
      <c r="F391" s="30" t="str">
        <f t="shared" si="46"/>
        <v/>
      </c>
      <c r="G391" s="30" t="str">
        <f t="shared" si="47"/>
        <v/>
      </c>
      <c r="H391" s="101" t="str">
        <f>IF(AND(M391&gt;0,M391&lt;=STATS!$C$22),1,"")</f>
        <v/>
      </c>
      <c r="J391" s="12">
        <v>390</v>
      </c>
      <c r="K391"/>
      <c r="L391"/>
      <c r="R391" s="7"/>
      <c r="S391" s="7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EZ391" s="98"/>
      <c r="FA391" s="98"/>
      <c r="FB391" s="98"/>
      <c r="FC391" s="98"/>
      <c r="FD391" s="98"/>
    </row>
    <row r="392" spans="2:160">
      <c r="B392" s="30">
        <f t="shared" si="42"/>
        <v>0</v>
      </c>
      <c r="C392" s="30" t="str">
        <f t="shared" si="43"/>
        <v/>
      </c>
      <c r="D392" s="30" t="str">
        <f t="shared" si="44"/>
        <v/>
      </c>
      <c r="E392" s="30" t="str">
        <f t="shared" si="45"/>
        <v/>
      </c>
      <c r="F392" s="30" t="str">
        <f t="shared" si="46"/>
        <v/>
      </c>
      <c r="G392" s="30" t="str">
        <f t="shared" si="47"/>
        <v/>
      </c>
      <c r="H392" s="101" t="str">
        <f>IF(AND(M392&gt;0,M392&lt;=STATS!$C$22),1,"")</f>
        <v/>
      </c>
      <c r="J392" s="12">
        <v>391</v>
      </c>
      <c r="K392"/>
      <c r="L392"/>
      <c r="R392" s="7"/>
      <c r="S392" s="7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EZ392" s="98"/>
      <c r="FA392" s="98"/>
      <c r="FB392" s="98"/>
      <c r="FC392" s="98"/>
      <c r="FD392" s="98"/>
    </row>
    <row r="393" spans="2:160">
      <c r="B393" s="30">
        <f t="shared" si="42"/>
        <v>0</v>
      </c>
      <c r="C393" s="30" t="str">
        <f t="shared" si="43"/>
        <v/>
      </c>
      <c r="D393" s="30" t="str">
        <f t="shared" si="44"/>
        <v/>
      </c>
      <c r="E393" s="30" t="str">
        <f t="shared" si="45"/>
        <v/>
      </c>
      <c r="F393" s="30" t="str">
        <f t="shared" si="46"/>
        <v/>
      </c>
      <c r="G393" s="30" t="str">
        <f t="shared" si="47"/>
        <v/>
      </c>
      <c r="H393" s="101" t="str">
        <f>IF(AND(M393&gt;0,M393&lt;=STATS!$C$22),1,"")</f>
        <v/>
      </c>
      <c r="J393" s="12">
        <v>392</v>
      </c>
      <c r="K393"/>
      <c r="L393"/>
      <c r="R393" s="7"/>
      <c r="S393" s="7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EZ393" s="98"/>
      <c r="FA393" s="98"/>
      <c r="FB393" s="98"/>
      <c r="FC393" s="98"/>
      <c r="FD393" s="98"/>
    </row>
    <row r="394" spans="2:160">
      <c r="B394" s="30">
        <f t="shared" si="42"/>
        <v>0</v>
      </c>
      <c r="C394" s="30" t="str">
        <f t="shared" si="43"/>
        <v/>
      </c>
      <c r="D394" s="30" t="str">
        <f t="shared" si="44"/>
        <v/>
      </c>
      <c r="E394" s="30" t="str">
        <f t="shared" si="45"/>
        <v/>
      </c>
      <c r="F394" s="30" t="str">
        <f t="shared" si="46"/>
        <v/>
      </c>
      <c r="G394" s="30" t="str">
        <f t="shared" si="47"/>
        <v/>
      </c>
      <c r="H394" s="101" t="str">
        <f>IF(AND(M394&gt;0,M394&lt;=STATS!$C$22),1,"")</f>
        <v/>
      </c>
      <c r="J394" s="12">
        <v>393</v>
      </c>
      <c r="K394"/>
      <c r="L394"/>
      <c r="R394" s="7"/>
      <c r="S394" s="7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EZ394" s="98"/>
      <c r="FA394" s="98"/>
      <c r="FB394" s="98"/>
      <c r="FC394" s="98"/>
      <c r="FD394" s="98"/>
    </row>
    <row r="395" spans="2:160">
      <c r="B395" s="30">
        <f t="shared" si="42"/>
        <v>0</v>
      </c>
      <c r="C395" s="30" t="str">
        <f t="shared" si="43"/>
        <v/>
      </c>
      <c r="D395" s="30" t="str">
        <f t="shared" si="44"/>
        <v/>
      </c>
      <c r="E395" s="30" t="str">
        <f t="shared" si="45"/>
        <v/>
      </c>
      <c r="F395" s="30" t="str">
        <f t="shared" si="46"/>
        <v/>
      </c>
      <c r="G395" s="30" t="str">
        <f t="shared" si="47"/>
        <v/>
      </c>
      <c r="H395" s="101" t="str">
        <f>IF(AND(M395&gt;0,M395&lt;=STATS!$C$22),1,"")</f>
        <v/>
      </c>
      <c r="J395" s="12">
        <v>394</v>
      </c>
      <c r="K395"/>
      <c r="L395"/>
      <c r="R395" s="7"/>
      <c r="S395" s="7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EZ395" s="98"/>
      <c r="FA395" s="98"/>
      <c r="FB395" s="98"/>
      <c r="FC395" s="98"/>
      <c r="FD395" s="98"/>
    </row>
    <row r="396" spans="2:160">
      <c r="B396" s="30">
        <f t="shared" si="42"/>
        <v>0</v>
      </c>
      <c r="C396" s="30" t="str">
        <f t="shared" si="43"/>
        <v/>
      </c>
      <c r="D396" s="30" t="str">
        <f t="shared" si="44"/>
        <v/>
      </c>
      <c r="E396" s="30" t="str">
        <f t="shared" si="45"/>
        <v/>
      </c>
      <c r="F396" s="30" t="str">
        <f t="shared" si="46"/>
        <v/>
      </c>
      <c r="G396" s="30" t="str">
        <f t="shared" si="47"/>
        <v/>
      </c>
      <c r="H396" s="101" t="str">
        <f>IF(AND(M396&gt;0,M396&lt;=STATS!$C$22),1,"")</f>
        <v/>
      </c>
      <c r="J396" s="12">
        <v>395</v>
      </c>
      <c r="K396"/>
      <c r="L396"/>
      <c r="R396" s="7"/>
      <c r="S396" s="7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EZ396" s="98"/>
      <c r="FA396" s="98"/>
      <c r="FB396" s="98"/>
      <c r="FC396" s="98"/>
      <c r="FD396" s="98"/>
    </row>
    <row r="397" spans="2:160">
      <c r="B397" s="30">
        <f t="shared" si="42"/>
        <v>0</v>
      </c>
      <c r="C397" s="30" t="str">
        <f t="shared" si="43"/>
        <v/>
      </c>
      <c r="D397" s="30" t="str">
        <f t="shared" si="44"/>
        <v/>
      </c>
      <c r="E397" s="30" t="str">
        <f t="shared" si="45"/>
        <v/>
      </c>
      <c r="F397" s="30" t="str">
        <f t="shared" si="46"/>
        <v/>
      </c>
      <c r="G397" s="30" t="str">
        <f t="shared" si="47"/>
        <v/>
      </c>
      <c r="H397" s="101" t="str">
        <f>IF(AND(M397&gt;0,M397&lt;=STATS!$C$22),1,"")</f>
        <v/>
      </c>
      <c r="J397" s="12">
        <v>396</v>
      </c>
      <c r="K397"/>
      <c r="L397"/>
      <c r="R397" s="7"/>
      <c r="S397" s="7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EZ397" s="98"/>
      <c r="FA397" s="98"/>
      <c r="FB397" s="98"/>
      <c r="FC397" s="98"/>
      <c r="FD397" s="98"/>
    </row>
    <row r="398" spans="2:160">
      <c r="B398" s="30">
        <f t="shared" si="42"/>
        <v>0</v>
      </c>
      <c r="C398" s="30" t="str">
        <f t="shared" si="43"/>
        <v/>
      </c>
      <c r="D398" s="30" t="str">
        <f t="shared" si="44"/>
        <v/>
      </c>
      <c r="E398" s="30" t="str">
        <f t="shared" si="45"/>
        <v/>
      </c>
      <c r="F398" s="30" t="str">
        <f t="shared" si="46"/>
        <v/>
      </c>
      <c r="G398" s="30" t="str">
        <f t="shared" si="47"/>
        <v/>
      </c>
      <c r="H398" s="101" t="str">
        <f>IF(AND(M398&gt;0,M398&lt;=STATS!$C$22),1,"")</f>
        <v/>
      </c>
      <c r="J398" s="12">
        <v>397</v>
      </c>
      <c r="K398"/>
      <c r="L398"/>
      <c r="R398" s="7"/>
      <c r="S398" s="7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EZ398" s="98"/>
      <c r="FA398" s="98"/>
      <c r="FB398" s="98"/>
      <c r="FC398" s="98"/>
      <c r="FD398" s="98"/>
    </row>
    <row r="399" spans="2:160">
      <c r="B399" s="30">
        <f t="shared" si="42"/>
        <v>0</v>
      </c>
      <c r="C399" s="30" t="str">
        <f t="shared" si="43"/>
        <v/>
      </c>
      <c r="D399" s="30" t="str">
        <f t="shared" si="44"/>
        <v/>
      </c>
      <c r="E399" s="30" t="str">
        <f t="shared" si="45"/>
        <v/>
      </c>
      <c r="F399" s="30" t="str">
        <f t="shared" si="46"/>
        <v/>
      </c>
      <c r="G399" s="30" t="str">
        <f t="shared" si="47"/>
        <v/>
      </c>
      <c r="H399" s="101" t="str">
        <f>IF(AND(M399&gt;0,M399&lt;=STATS!$C$22),1,"")</f>
        <v/>
      </c>
      <c r="J399" s="12">
        <v>398</v>
      </c>
      <c r="K399"/>
      <c r="L399"/>
      <c r="R399" s="7"/>
      <c r="S399" s="7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EZ399" s="98"/>
      <c r="FA399" s="98"/>
      <c r="FB399" s="98"/>
      <c r="FC399" s="98"/>
      <c r="FD399" s="98"/>
    </row>
    <row r="400" spans="2:160">
      <c r="B400" s="30">
        <f t="shared" si="42"/>
        <v>0</v>
      </c>
      <c r="C400" s="30" t="str">
        <f t="shared" si="43"/>
        <v/>
      </c>
      <c r="D400" s="30" t="str">
        <f t="shared" si="44"/>
        <v/>
      </c>
      <c r="E400" s="30" t="str">
        <f t="shared" si="45"/>
        <v/>
      </c>
      <c r="F400" s="30" t="str">
        <f t="shared" si="46"/>
        <v/>
      </c>
      <c r="G400" s="30" t="str">
        <f t="shared" si="47"/>
        <v/>
      </c>
      <c r="H400" s="101" t="str">
        <f>IF(AND(M400&gt;0,M400&lt;=STATS!$C$22),1,"")</f>
        <v/>
      </c>
      <c r="J400" s="12">
        <v>399</v>
      </c>
      <c r="K400"/>
      <c r="L400"/>
      <c r="R400" s="7"/>
      <c r="S400" s="7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EZ400" s="98"/>
      <c r="FA400" s="98"/>
      <c r="FB400" s="98"/>
      <c r="FC400" s="98"/>
      <c r="FD400" s="98"/>
    </row>
    <row r="401" spans="2:160">
      <c r="B401" s="30">
        <f t="shared" si="42"/>
        <v>0</v>
      </c>
      <c r="C401" s="30" t="str">
        <f t="shared" si="43"/>
        <v/>
      </c>
      <c r="D401" s="30" t="str">
        <f t="shared" si="44"/>
        <v/>
      </c>
      <c r="E401" s="30" t="str">
        <f t="shared" si="45"/>
        <v/>
      </c>
      <c r="F401" s="30" t="str">
        <f t="shared" si="46"/>
        <v/>
      </c>
      <c r="G401" s="30" t="str">
        <f t="shared" si="47"/>
        <v/>
      </c>
      <c r="H401" s="101" t="str">
        <f>IF(AND(M401&gt;0,M401&lt;=STATS!$C$22),1,"")</f>
        <v/>
      </c>
      <c r="J401" s="12">
        <v>400</v>
      </c>
      <c r="K401"/>
      <c r="L401"/>
      <c r="R401" s="7"/>
      <c r="S401" s="7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EZ401" s="98"/>
      <c r="FA401" s="98"/>
      <c r="FB401" s="98"/>
      <c r="FC401" s="98"/>
      <c r="FD401" s="98"/>
    </row>
    <row r="402" spans="2:160">
      <c r="B402" s="30">
        <f t="shared" si="42"/>
        <v>0</v>
      </c>
      <c r="C402" s="30" t="str">
        <f t="shared" si="43"/>
        <v/>
      </c>
      <c r="D402" s="30" t="str">
        <f t="shared" si="44"/>
        <v/>
      </c>
      <c r="E402" s="30" t="str">
        <f t="shared" si="45"/>
        <v/>
      </c>
      <c r="F402" s="30" t="str">
        <f t="shared" si="46"/>
        <v/>
      </c>
      <c r="G402" s="30" t="str">
        <f t="shared" si="47"/>
        <v/>
      </c>
      <c r="H402" s="101" t="str">
        <f>IF(AND(M402&gt;0,M402&lt;=STATS!$C$22),1,"")</f>
        <v/>
      </c>
      <c r="J402" s="12">
        <v>401</v>
      </c>
      <c r="K402"/>
      <c r="L402"/>
      <c r="R402" s="7"/>
      <c r="S402" s="7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EZ402" s="98"/>
      <c r="FA402" s="98"/>
      <c r="FB402" s="98"/>
      <c r="FC402" s="98"/>
      <c r="FD402" s="98"/>
    </row>
    <row r="403" spans="2:160">
      <c r="B403" s="30">
        <f t="shared" si="42"/>
        <v>0</v>
      </c>
      <c r="C403" s="30" t="str">
        <f t="shared" si="43"/>
        <v/>
      </c>
      <c r="D403" s="30" t="str">
        <f t="shared" si="44"/>
        <v/>
      </c>
      <c r="E403" s="30" t="str">
        <f t="shared" si="45"/>
        <v/>
      </c>
      <c r="F403" s="30" t="str">
        <f t="shared" si="46"/>
        <v/>
      </c>
      <c r="G403" s="30" t="str">
        <f t="shared" si="47"/>
        <v/>
      </c>
      <c r="H403" s="101" t="str">
        <f>IF(AND(M403&gt;0,M403&lt;=STATS!$C$22),1,"")</f>
        <v/>
      </c>
      <c r="J403" s="12">
        <v>402</v>
      </c>
      <c r="K403"/>
      <c r="L403"/>
      <c r="R403" s="7"/>
      <c r="S403" s="7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EZ403" s="98"/>
      <c r="FA403" s="98"/>
      <c r="FB403" s="98"/>
      <c r="FC403" s="98"/>
      <c r="FD403" s="98"/>
    </row>
    <row r="404" spans="2:160">
      <c r="B404" s="30">
        <f t="shared" si="42"/>
        <v>0</v>
      </c>
      <c r="C404" s="30" t="str">
        <f t="shared" si="43"/>
        <v/>
      </c>
      <c r="D404" s="30" t="str">
        <f t="shared" si="44"/>
        <v/>
      </c>
      <c r="E404" s="30" t="str">
        <f t="shared" si="45"/>
        <v/>
      </c>
      <c r="F404" s="30" t="str">
        <f t="shared" si="46"/>
        <v/>
      </c>
      <c r="G404" s="30" t="str">
        <f t="shared" si="47"/>
        <v/>
      </c>
      <c r="H404" s="101" t="str">
        <f>IF(AND(M404&gt;0,M404&lt;=STATS!$C$22),1,"")</f>
        <v/>
      </c>
      <c r="J404" s="12">
        <v>403</v>
      </c>
      <c r="K404"/>
      <c r="L404"/>
      <c r="R404" s="7"/>
      <c r="S404" s="7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EZ404" s="98"/>
      <c r="FA404" s="98"/>
      <c r="FB404" s="98"/>
      <c r="FC404" s="98"/>
      <c r="FD404" s="98"/>
    </row>
    <row r="405" spans="2:160">
      <c r="B405" s="30">
        <f t="shared" si="42"/>
        <v>0</v>
      </c>
      <c r="C405" s="30" t="str">
        <f t="shared" si="43"/>
        <v/>
      </c>
      <c r="D405" s="30" t="str">
        <f t="shared" si="44"/>
        <v/>
      </c>
      <c r="E405" s="30" t="str">
        <f t="shared" si="45"/>
        <v/>
      </c>
      <c r="F405" s="30" t="str">
        <f t="shared" si="46"/>
        <v/>
      </c>
      <c r="G405" s="30" t="str">
        <f t="shared" si="47"/>
        <v/>
      </c>
      <c r="H405" s="101" t="str">
        <f>IF(AND(M405&gt;0,M405&lt;=STATS!$C$22),1,"")</f>
        <v/>
      </c>
      <c r="J405" s="12">
        <v>404</v>
      </c>
      <c r="K405"/>
      <c r="L405"/>
      <c r="R405" s="7"/>
      <c r="S405" s="7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EZ405" s="98"/>
      <c r="FA405" s="98"/>
      <c r="FB405" s="98"/>
      <c r="FC405" s="98"/>
      <c r="FD405" s="98"/>
    </row>
    <row r="406" spans="2:160">
      <c r="B406" s="30">
        <f t="shared" si="42"/>
        <v>0</v>
      </c>
      <c r="C406" s="30" t="str">
        <f t="shared" si="43"/>
        <v/>
      </c>
      <c r="D406" s="30" t="str">
        <f t="shared" si="44"/>
        <v/>
      </c>
      <c r="E406" s="30" t="str">
        <f t="shared" si="45"/>
        <v/>
      </c>
      <c r="F406" s="30" t="str">
        <f t="shared" si="46"/>
        <v/>
      </c>
      <c r="G406" s="30" t="str">
        <f t="shared" si="47"/>
        <v/>
      </c>
      <c r="H406" s="101" t="str">
        <f>IF(AND(M406&gt;0,M406&lt;=STATS!$C$22),1,"")</f>
        <v/>
      </c>
      <c r="J406" s="12">
        <v>405</v>
      </c>
      <c r="K406"/>
      <c r="L406"/>
      <c r="R406" s="7"/>
      <c r="S406" s="7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EZ406" s="98"/>
      <c r="FA406" s="98"/>
      <c r="FB406" s="98"/>
      <c r="FC406" s="98"/>
      <c r="FD406" s="98"/>
    </row>
    <row r="407" spans="2:160">
      <c r="B407" s="30">
        <f t="shared" si="42"/>
        <v>0</v>
      </c>
      <c r="C407" s="30" t="str">
        <f t="shared" si="43"/>
        <v/>
      </c>
      <c r="D407" s="30" t="str">
        <f t="shared" si="44"/>
        <v/>
      </c>
      <c r="E407" s="30" t="str">
        <f t="shared" si="45"/>
        <v/>
      </c>
      <c r="F407" s="30" t="str">
        <f t="shared" si="46"/>
        <v/>
      </c>
      <c r="G407" s="30" t="str">
        <f t="shared" si="47"/>
        <v/>
      </c>
      <c r="H407" s="101" t="str">
        <f>IF(AND(M407&gt;0,M407&lt;=STATS!$C$22),1,"")</f>
        <v/>
      </c>
      <c r="J407" s="12">
        <v>406</v>
      </c>
      <c r="K407"/>
      <c r="L407"/>
      <c r="R407" s="7"/>
      <c r="S407" s="7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EZ407" s="98"/>
      <c r="FA407" s="98"/>
      <c r="FB407" s="98"/>
      <c r="FC407" s="98"/>
      <c r="FD407" s="98"/>
    </row>
    <row r="408" spans="2:160">
      <c r="B408" s="30">
        <f t="shared" si="42"/>
        <v>0</v>
      </c>
      <c r="C408" s="30" t="str">
        <f t="shared" si="43"/>
        <v/>
      </c>
      <c r="D408" s="30" t="str">
        <f t="shared" si="44"/>
        <v/>
      </c>
      <c r="E408" s="30" t="str">
        <f t="shared" si="45"/>
        <v/>
      </c>
      <c r="F408" s="30" t="str">
        <f t="shared" si="46"/>
        <v/>
      </c>
      <c r="G408" s="30" t="str">
        <f t="shared" si="47"/>
        <v/>
      </c>
      <c r="H408" s="101" t="str">
        <f>IF(AND(M408&gt;0,M408&lt;=STATS!$C$22),1,"")</f>
        <v/>
      </c>
      <c r="J408" s="12">
        <v>407</v>
      </c>
      <c r="K408"/>
      <c r="L408"/>
      <c r="R408" s="7"/>
      <c r="S408" s="7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EZ408" s="98"/>
      <c r="FA408" s="98"/>
      <c r="FB408" s="98"/>
      <c r="FC408" s="98"/>
      <c r="FD408" s="98"/>
    </row>
    <row r="409" spans="2:160">
      <c r="B409" s="30">
        <f t="shared" si="42"/>
        <v>0</v>
      </c>
      <c r="C409" s="30" t="str">
        <f t="shared" si="43"/>
        <v/>
      </c>
      <c r="D409" s="30" t="str">
        <f t="shared" si="44"/>
        <v/>
      </c>
      <c r="E409" s="30" t="str">
        <f t="shared" si="45"/>
        <v/>
      </c>
      <c r="F409" s="30" t="str">
        <f t="shared" si="46"/>
        <v/>
      </c>
      <c r="G409" s="30" t="str">
        <f t="shared" si="47"/>
        <v/>
      </c>
      <c r="H409" s="101" t="str">
        <f>IF(AND(M409&gt;0,M409&lt;=STATS!$C$22),1,"")</f>
        <v/>
      </c>
      <c r="J409" s="12">
        <v>408</v>
      </c>
      <c r="K409"/>
      <c r="L409"/>
      <c r="R409" s="7"/>
      <c r="S409" s="7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EZ409" s="98"/>
      <c r="FA409" s="98"/>
      <c r="FB409" s="98"/>
      <c r="FC409" s="98"/>
      <c r="FD409" s="98"/>
    </row>
    <row r="410" spans="2:160">
      <c r="B410" s="30">
        <f t="shared" si="42"/>
        <v>0</v>
      </c>
      <c r="C410" s="30" t="str">
        <f t="shared" si="43"/>
        <v/>
      </c>
      <c r="D410" s="30" t="str">
        <f t="shared" si="44"/>
        <v/>
      </c>
      <c r="E410" s="30" t="str">
        <f t="shared" si="45"/>
        <v/>
      </c>
      <c r="F410" s="30" t="str">
        <f t="shared" si="46"/>
        <v/>
      </c>
      <c r="G410" s="30" t="str">
        <f t="shared" si="47"/>
        <v/>
      </c>
      <c r="H410" s="101" t="str">
        <f>IF(AND(M410&gt;0,M410&lt;=STATS!$C$22),1,"")</f>
        <v/>
      </c>
      <c r="J410" s="12">
        <v>409</v>
      </c>
      <c r="K410"/>
      <c r="L410"/>
      <c r="R410" s="7"/>
      <c r="S410" s="7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EZ410" s="98"/>
      <c r="FA410" s="98"/>
      <c r="FB410" s="98"/>
      <c r="FC410" s="98"/>
      <c r="FD410" s="98"/>
    </row>
    <row r="411" spans="2:160">
      <c r="B411" s="30">
        <f t="shared" ref="B411:B449" si="48">COUNT(R411:EY411,FE411:FM411)</f>
        <v>0</v>
      </c>
      <c r="C411" s="30" t="str">
        <f t="shared" ref="C411:C449" si="49">IF(COUNT(R411:EY411,FE411:FM411)&gt;0,COUNT(R411:EY411,FE411:FM411),"")</f>
        <v/>
      </c>
      <c r="D411" s="30" t="str">
        <f t="shared" ref="D411:D449" si="50">IF(COUNT(T411:BJ411,BL411:BT411,BV411:CB411,CD411:EY411,FE411:FM411)&gt;0,COUNT(T411:BJ411,BL411:BT411,BV411:CB411,CD411:EY411,FE411:FM411),"")</f>
        <v/>
      </c>
      <c r="E411" s="30" t="str">
        <f t="shared" ref="E411:E449" si="51">IF(H411=1,COUNT(R411:EY411,FE411:FM411),"")</f>
        <v/>
      </c>
      <c r="F411" s="30" t="str">
        <f t="shared" ref="F411:F449" si="52">IF(H411=1,COUNT(T411:BJ411,BL411:BT411,BV411:CB411,CD411:EY411,FE411:FM411),"")</f>
        <v/>
      </c>
      <c r="G411" s="30" t="str">
        <f t="shared" ref="G411:G449" si="53">IF($B411&gt;=1,$M411,"")</f>
        <v/>
      </c>
      <c r="H411" s="101" t="str">
        <f>IF(AND(M411&gt;0,M411&lt;=STATS!$C$22),1,"")</f>
        <v/>
      </c>
      <c r="J411" s="12">
        <v>410</v>
      </c>
      <c r="K411"/>
      <c r="L411"/>
      <c r="R411" s="7"/>
      <c r="S411" s="7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EZ411" s="98"/>
      <c r="FA411" s="98"/>
      <c r="FB411" s="98"/>
      <c r="FC411" s="98"/>
      <c r="FD411" s="98"/>
    </row>
    <row r="412" spans="2:160">
      <c r="B412" s="30">
        <f t="shared" si="48"/>
        <v>0</v>
      </c>
      <c r="C412" s="30" t="str">
        <f t="shared" si="49"/>
        <v/>
      </c>
      <c r="D412" s="30" t="str">
        <f t="shared" si="50"/>
        <v/>
      </c>
      <c r="E412" s="30" t="str">
        <f t="shared" si="51"/>
        <v/>
      </c>
      <c r="F412" s="30" t="str">
        <f t="shared" si="52"/>
        <v/>
      </c>
      <c r="G412" s="30" t="str">
        <f t="shared" si="53"/>
        <v/>
      </c>
      <c r="H412" s="101" t="str">
        <f>IF(AND(M412&gt;0,M412&lt;=STATS!$C$22),1,"")</f>
        <v/>
      </c>
      <c r="J412" s="12">
        <v>411</v>
      </c>
      <c r="K412"/>
      <c r="L412"/>
      <c r="R412" s="7"/>
      <c r="S412" s="7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EZ412" s="98"/>
      <c r="FA412" s="98"/>
      <c r="FB412" s="98"/>
      <c r="FC412" s="98"/>
      <c r="FD412" s="98"/>
    </row>
    <row r="413" spans="2:160">
      <c r="B413" s="30">
        <f t="shared" si="48"/>
        <v>0</v>
      </c>
      <c r="C413" s="30" t="str">
        <f t="shared" si="49"/>
        <v/>
      </c>
      <c r="D413" s="30" t="str">
        <f t="shared" si="50"/>
        <v/>
      </c>
      <c r="E413" s="30" t="str">
        <f t="shared" si="51"/>
        <v/>
      </c>
      <c r="F413" s="30" t="str">
        <f t="shared" si="52"/>
        <v/>
      </c>
      <c r="G413" s="30" t="str">
        <f t="shared" si="53"/>
        <v/>
      </c>
      <c r="H413" s="101" t="str">
        <f>IF(AND(M413&gt;0,M413&lt;=STATS!$C$22),1,"")</f>
        <v/>
      </c>
      <c r="J413" s="12">
        <v>412</v>
      </c>
      <c r="K413"/>
      <c r="L413"/>
      <c r="R413" s="7"/>
      <c r="S413" s="7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EZ413" s="98"/>
      <c r="FA413" s="98"/>
      <c r="FB413" s="98"/>
      <c r="FC413" s="98"/>
      <c r="FD413" s="98"/>
    </row>
    <row r="414" spans="2:160">
      <c r="B414" s="30">
        <f t="shared" si="48"/>
        <v>0</v>
      </c>
      <c r="C414" s="30" t="str">
        <f t="shared" si="49"/>
        <v/>
      </c>
      <c r="D414" s="30" t="str">
        <f t="shared" si="50"/>
        <v/>
      </c>
      <c r="E414" s="30" t="str">
        <f t="shared" si="51"/>
        <v/>
      </c>
      <c r="F414" s="30" t="str">
        <f t="shared" si="52"/>
        <v/>
      </c>
      <c r="G414" s="30" t="str">
        <f t="shared" si="53"/>
        <v/>
      </c>
      <c r="H414" s="101" t="str">
        <f>IF(AND(M414&gt;0,M414&lt;=STATS!$C$22),1,"")</f>
        <v/>
      </c>
      <c r="J414" s="12">
        <v>413</v>
      </c>
      <c r="K414"/>
      <c r="L414"/>
      <c r="R414" s="7"/>
      <c r="S414" s="7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EZ414" s="98"/>
      <c r="FA414" s="98"/>
      <c r="FB414" s="98"/>
      <c r="FC414" s="98"/>
      <c r="FD414" s="98"/>
    </row>
    <row r="415" spans="2:160">
      <c r="B415" s="30">
        <f t="shared" si="48"/>
        <v>0</v>
      </c>
      <c r="C415" s="30" t="str">
        <f t="shared" si="49"/>
        <v/>
      </c>
      <c r="D415" s="30" t="str">
        <f t="shared" si="50"/>
        <v/>
      </c>
      <c r="E415" s="30" t="str">
        <f t="shared" si="51"/>
        <v/>
      </c>
      <c r="F415" s="30" t="str">
        <f t="shared" si="52"/>
        <v/>
      </c>
      <c r="G415" s="30" t="str">
        <f t="shared" si="53"/>
        <v/>
      </c>
      <c r="H415" s="101" t="str">
        <f>IF(AND(M415&gt;0,M415&lt;=STATS!$C$22),1,"")</f>
        <v/>
      </c>
      <c r="J415" s="12">
        <v>414</v>
      </c>
      <c r="K415"/>
      <c r="L415"/>
      <c r="R415" s="7"/>
      <c r="S415" s="7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EZ415" s="98"/>
      <c r="FA415" s="98"/>
      <c r="FB415" s="98"/>
      <c r="FC415" s="98"/>
      <c r="FD415" s="98"/>
    </row>
    <row r="416" spans="2:160">
      <c r="B416" s="30">
        <f t="shared" si="48"/>
        <v>0</v>
      </c>
      <c r="C416" s="30" t="str">
        <f t="shared" si="49"/>
        <v/>
      </c>
      <c r="D416" s="30" t="str">
        <f t="shared" si="50"/>
        <v/>
      </c>
      <c r="E416" s="30" t="str">
        <f t="shared" si="51"/>
        <v/>
      </c>
      <c r="F416" s="30" t="str">
        <f t="shared" si="52"/>
        <v/>
      </c>
      <c r="G416" s="30" t="str">
        <f t="shared" si="53"/>
        <v/>
      </c>
      <c r="H416" s="101" t="str">
        <f>IF(AND(M416&gt;0,M416&lt;=STATS!$C$22),1,"")</f>
        <v/>
      </c>
      <c r="J416" s="12">
        <v>415</v>
      </c>
      <c r="K416"/>
      <c r="L416"/>
      <c r="R416" s="7"/>
      <c r="S416" s="7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EZ416" s="98"/>
      <c r="FA416" s="98"/>
      <c r="FB416" s="98"/>
      <c r="FC416" s="98"/>
      <c r="FD416" s="98"/>
    </row>
    <row r="417" spans="2:160">
      <c r="B417" s="30">
        <f t="shared" si="48"/>
        <v>0</v>
      </c>
      <c r="C417" s="30" t="str">
        <f t="shared" si="49"/>
        <v/>
      </c>
      <c r="D417" s="30" t="str">
        <f t="shared" si="50"/>
        <v/>
      </c>
      <c r="E417" s="30" t="str">
        <f t="shared" si="51"/>
        <v/>
      </c>
      <c r="F417" s="30" t="str">
        <f t="shared" si="52"/>
        <v/>
      </c>
      <c r="G417" s="30" t="str">
        <f t="shared" si="53"/>
        <v/>
      </c>
      <c r="H417" s="101" t="str">
        <f>IF(AND(M417&gt;0,M417&lt;=STATS!$C$22),1,"")</f>
        <v/>
      </c>
      <c r="J417" s="12">
        <v>416</v>
      </c>
      <c r="K417"/>
      <c r="L417"/>
      <c r="R417" s="7"/>
      <c r="S417" s="7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EZ417" s="98"/>
      <c r="FA417" s="98"/>
      <c r="FB417" s="98"/>
      <c r="FC417" s="98"/>
      <c r="FD417" s="98"/>
    </row>
    <row r="418" spans="2:160">
      <c r="B418" s="30">
        <f t="shared" si="48"/>
        <v>0</v>
      </c>
      <c r="C418" s="30" t="str">
        <f t="shared" si="49"/>
        <v/>
      </c>
      <c r="D418" s="30" t="str">
        <f t="shared" si="50"/>
        <v/>
      </c>
      <c r="E418" s="30" t="str">
        <f t="shared" si="51"/>
        <v/>
      </c>
      <c r="F418" s="30" t="str">
        <f t="shared" si="52"/>
        <v/>
      </c>
      <c r="G418" s="30" t="str">
        <f t="shared" si="53"/>
        <v/>
      </c>
      <c r="H418" s="101" t="str">
        <f>IF(AND(M418&gt;0,M418&lt;=STATS!$C$22),1,"")</f>
        <v/>
      </c>
      <c r="J418" s="12">
        <v>417</v>
      </c>
      <c r="K418"/>
      <c r="L418"/>
      <c r="R418" s="7"/>
      <c r="S418" s="7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EZ418" s="98"/>
      <c r="FA418" s="98"/>
      <c r="FB418" s="98"/>
      <c r="FC418" s="98"/>
      <c r="FD418" s="98"/>
    </row>
    <row r="419" spans="2:160">
      <c r="B419" s="30">
        <f t="shared" si="48"/>
        <v>0</v>
      </c>
      <c r="C419" s="30" t="str">
        <f t="shared" si="49"/>
        <v/>
      </c>
      <c r="D419" s="30" t="str">
        <f t="shared" si="50"/>
        <v/>
      </c>
      <c r="E419" s="30" t="str">
        <f t="shared" si="51"/>
        <v/>
      </c>
      <c r="F419" s="30" t="str">
        <f t="shared" si="52"/>
        <v/>
      </c>
      <c r="G419" s="30" t="str">
        <f t="shared" si="53"/>
        <v/>
      </c>
      <c r="H419" s="101" t="str">
        <f>IF(AND(M419&gt;0,M419&lt;=STATS!$C$22),1,"")</f>
        <v/>
      </c>
      <c r="J419" s="12">
        <v>418</v>
      </c>
      <c r="K419"/>
      <c r="L419"/>
      <c r="R419" s="7"/>
      <c r="S419" s="7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EZ419" s="98"/>
      <c r="FA419" s="98"/>
      <c r="FB419" s="98"/>
      <c r="FC419" s="98"/>
      <c r="FD419" s="98"/>
    </row>
    <row r="420" spans="2:160">
      <c r="B420" s="30">
        <f t="shared" si="48"/>
        <v>0</v>
      </c>
      <c r="C420" s="30" t="str">
        <f t="shared" si="49"/>
        <v/>
      </c>
      <c r="D420" s="30" t="str">
        <f t="shared" si="50"/>
        <v/>
      </c>
      <c r="E420" s="30" t="str">
        <f t="shared" si="51"/>
        <v/>
      </c>
      <c r="F420" s="30" t="str">
        <f t="shared" si="52"/>
        <v/>
      </c>
      <c r="G420" s="30" t="str">
        <f t="shared" si="53"/>
        <v/>
      </c>
      <c r="H420" s="101" t="str">
        <f>IF(AND(M420&gt;0,M420&lt;=STATS!$C$22),1,"")</f>
        <v/>
      </c>
      <c r="J420" s="12">
        <v>419</v>
      </c>
      <c r="K420"/>
      <c r="L420"/>
      <c r="R420" s="7"/>
      <c r="S420" s="7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EZ420" s="98"/>
      <c r="FA420" s="98"/>
      <c r="FB420" s="98"/>
      <c r="FC420" s="98"/>
      <c r="FD420" s="98"/>
    </row>
    <row r="421" spans="2:160">
      <c r="B421" s="30">
        <f t="shared" si="48"/>
        <v>0</v>
      </c>
      <c r="C421" s="30" t="str">
        <f t="shared" si="49"/>
        <v/>
      </c>
      <c r="D421" s="30" t="str">
        <f t="shared" si="50"/>
        <v/>
      </c>
      <c r="E421" s="30" t="str">
        <f t="shared" si="51"/>
        <v/>
      </c>
      <c r="F421" s="30" t="str">
        <f t="shared" si="52"/>
        <v/>
      </c>
      <c r="G421" s="30" t="str">
        <f t="shared" si="53"/>
        <v/>
      </c>
      <c r="H421" s="101" t="str">
        <f>IF(AND(M421&gt;0,M421&lt;=STATS!$C$22),1,"")</f>
        <v/>
      </c>
      <c r="J421" s="12">
        <v>420</v>
      </c>
      <c r="K421"/>
      <c r="L421"/>
      <c r="R421" s="7"/>
      <c r="S421" s="7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EZ421" s="98"/>
      <c r="FA421" s="98"/>
      <c r="FB421" s="98"/>
      <c r="FC421" s="98"/>
      <c r="FD421" s="98"/>
    </row>
    <row r="422" spans="2:160">
      <c r="B422" s="30">
        <f t="shared" si="48"/>
        <v>0</v>
      </c>
      <c r="C422" s="30" t="str">
        <f t="shared" si="49"/>
        <v/>
      </c>
      <c r="D422" s="30" t="str">
        <f t="shared" si="50"/>
        <v/>
      </c>
      <c r="E422" s="30" t="str">
        <f t="shared" si="51"/>
        <v/>
      </c>
      <c r="F422" s="30" t="str">
        <f t="shared" si="52"/>
        <v/>
      </c>
      <c r="G422" s="30" t="str">
        <f t="shared" si="53"/>
        <v/>
      </c>
      <c r="H422" s="101" t="str">
        <f>IF(AND(M422&gt;0,M422&lt;=STATS!$C$22),1,"")</f>
        <v/>
      </c>
      <c r="J422" s="12">
        <v>421</v>
      </c>
      <c r="K422"/>
      <c r="L422"/>
      <c r="R422" s="7"/>
      <c r="S422" s="7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EZ422" s="98"/>
      <c r="FA422" s="98"/>
      <c r="FB422" s="98"/>
      <c r="FC422" s="98"/>
      <c r="FD422" s="98"/>
    </row>
    <row r="423" spans="2:160">
      <c r="B423" s="30">
        <f t="shared" si="48"/>
        <v>0</v>
      </c>
      <c r="C423" s="30" t="str">
        <f t="shared" si="49"/>
        <v/>
      </c>
      <c r="D423" s="30" t="str">
        <f t="shared" si="50"/>
        <v/>
      </c>
      <c r="E423" s="30" t="str">
        <f t="shared" si="51"/>
        <v/>
      </c>
      <c r="F423" s="30" t="str">
        <f t="shared" si="52"/>
        <v/>
      </c>
      <c r="G423" s="30" t="str">
        <f t="shared" si="53"/>
        <v/>
      </c>
      <c r="H423" s="101" t="str">
        <f>IF(AND(M423&gt;0,M423&lt;=STATS!$C$22),1,"")</f>
        <v/>
      </c>
      <c r="J423" s="12">
        <v>422</v>
      </c>
      <c r="K423"/>
      <c r="L423"/>
      <c r="R423" s="7"/>
      <c r="S423" s="7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EZ423" s="98"/>
      <c r="FA423" s="98"/>
      <c r="FB423" s="98"/>
      <c r="FC423" s="98"/>
      <c r="FD423" s="98"/>
    </row>
    <row r="424" spans="2:160">
      <c r="B424" s="30">
        <f t="shared" si="48"/>
        <v>0</v>
      </c>
      <c r="C424" s="30" t="str">
        <f t="shared" si="49"/>
        <v/>
      </c>
      <c r="D424" s="30" t="str">
        <f t="shared" si="50"/>
        <v/>
      </c>
      <c r="E424" s="30" t="str">
        <f t="shared" si="51"/>
        <v/>
      </c>
      <c r="F424" s="30" t="str">
        <f t="shared" si="52"/>
        <v/>
      </c>
      <c r="G424" s="30" t="str">
        <f t="shared" si="53"/>
        <v/>
      </c>
      <c r="H424" s="101" t="str">
        <f>IF(AND(M424&gt;0,M424&lt;=STATS!$C$22),1,"")</f>
        <v/>
      </c>
      <c r="J424" s="12">
        <v>423</v>
      </c>
      <c r="K424"/>
      <c r="L424"/>
      <c r="R424" s="7"/>
      <c r="S424" s="7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EZ424" s="98"/>
      <c r="FA424" s="98"/>
      <c r="FB424" s="98"/>
      <c r="FC424" s="98"/>
      <c r="FD424" s="98"/>
    </row>
    <row r="425" spans="2:160">
      <c r="B425" s="30">
        <f t="shared" si="48"/>
        <v>0</v>
      </c>
      <c r="C425" s="30" t="str">
        <f t="shared" si="49"/>
        <v/>
      </c>
      <c r="D425" s="30" t="str">
        <f t="shared" si="50"/>
        <v/>
      </c>
      <c r="E425" s="30" t="str">
        <f t="shared" si="51"/>
        <v/>
      </c>
      <c r="F425" s="30" t="str">
        <f t="shared" si="52"/>
        <v/>
      </c>
      <c r="G425" s="30" t="str">
        <f t="shared" si="53"/>
        <v/>
      </c>
      <c r="H425" s="101" t="str">
        <f>IF(AND(M425&gt;0,M425&lt;=STATS!$C$22),1,"")</f>
        <v/>
      </c>
      <c r="J425" s="12">
        <v>424</v>
      </c>
      <c r="K425"/>
      <c r="L425"/>
      <c r="R425" s="7"/>
      <c r="S425" s="7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EZ425" s="98"/>
      <c r="FA425" s="98"/>
      <c r="FB425" s="98"/>
      <c r="FC425" s="98"/>
      <c r="FD425" s="98"/>
    </row>
    <row r="426" spans="2:160">
      <c r="B426" s="30">
        <f t="shared" si="48"/>
        <v>0</v>
      </c>
      <c r="C426" s="30" t="str">
        <f t="shared" si="49"/>
        <v/>
      </c>
      <c r="D426" s="30" t="str">
        <f t="shared" si="50"/>
        <v/>
      </c>
      <c r="E426" s="30" t="str">
        <f t="shared" si="51"/>
        <v/>
      </c>
      <c r="F426" s="30" t="str">
        <f t="shared" si="52"/>
        <v/>
      </c>
      <c r="G426" s="30" t="str">
        <f t="shared" si="53"/>
        <v/>
      </c>
      <c r="H426" s="101" t="str">
        <f>IF(AND(M426&gt;0,M426&lt;=STATS!$C$22),1,"")</f>
        <v/>
      </c>
      <c r="J426" s="12">
        <v>425</v>
      </c>
      <c r="K426"/>
      <c r="L426"/>
      <c r="R426" s="7"/>
      <c r="S426" s="7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EZ426" s="98"/>
      <c r="FA426" s="98"/>
      <c r="FB426" s="98"/>
      <c r="FC426" s="98"/>
      <c r="FD426" s="98"/>
    </row>
    <row r="427" spans="2:160">
      <c r="B427" s="30">
        <f t="shared" si="48"/>
        <v>0</v>
      </c>
      <c r="C427" s="30" t="str">
        <f t="shared" si="49"/>
        <v/>
      </c>
      <c r="D427" s="30" t="str">
        <f t="shared" si="50"/>
        <v/>
      </c>
      <c r="E427" s="30" t="str">
        <f t="shared" si="51"/>
        <v/>
      </c>
      <c r="F427" s="30" t="str">
        <f t="shared" si="52"/>
        <v/>
      </c>
      <c r="G427" s="30" t="str">
        <f t="shared" si="53"/>
        <v/>
      </c>
      <c r="H427" s="101" t="str">
        <f>IF(AND(M427&gt;0,M427&lt;=STATS!$C$22),1,"")</f>
        <v/>
      </c>
      <c r="J427" s="12">
        <v>426</v>
      </c>
      <c r="K427"/>
      <c r="L427"/>
      <c r="R427" s="7"/>
      <c r="S427" s="7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EZ427" s="98"/>
      <c r="FA427" s="98"/>
      <c r="FB427" s="98"/>
      <c r="FC427" s="98"/>
      <c r="FD427" s="98"/>
    </row>
    <row r="428" spans="2:160">
      <c r="B428" s="30">
        <f t="shared" si="48"/>
        <v>0</v>
      </c>
      <c r="C428" s="30" t="str">
        <f t="shared" si="49"/>
        <v/>
      </c>
      <c r="D428" s="30" t="str">
        <f t="shared" si="50"/>
        <v/>
      </c>
      <c r="E428" s="30" t="str">
        <f t="shared" si="51"/>
        <v/>
      </c>
      <c r="F428" s="30" t="str">
        <f t="shared" si="52"/>
        <v/>
      </c>
      <c r="G428" s="30" t="str">
        <f t="shared" si="53"/>
        <v/>
      </c>
      <c r="H428" s="101" t="str">
        <f>IF(AND(M428&gt;0,M428&lt;=STATS!$C$22),1,"")</f>
        <v/>
      </c>
      <c r="J428" s="12">
        <v>427</v>
      </c>
      <c r="K428"/>
      <c r="L428"/>
      <c r="R428" s="7"/>
      <c r="S428" s="7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EZ428" s="98"/>
      <c r="FA428" s="98"/>
      <c r="FB428" s="98"/>
      <c r="FC428" s="98"/>
      <c r="FD428" s="98"/>
    </row>
    <row r="429" spans="2:160">
      <c r="B429" s="30">
        <f t="shared" si="48"/>
        <v>0</v>
      </c>
      <c r="C429" s="30" t="str">
        <f t="shared" si="49"/>
        <v/>
      </c>
      <c r="D429" s="30" t="str">
        <f t="shared" si="50"/>
        <v/>
      </c>
      <c r="E429" s="30" t="str">
        <f t="shared" si="51"/>
        <v/>
      </c>
      <c r="F429" s="30" t="str">
        <f t="shared" si="52"/>
        <v/>
      </c>
      <c r="G429" s="30" t="str">
        <f t="shared" si="53"/>
        <v/>
      </c>
      <c r="H429" s="101" t="str">
        <f>IF(AND(M429&gt;0,M429&lt;=STATS!$C$22),1,"")</f>
        <v/>
      </c>
      <c r="J429" s="12">
        <v>428</v>
      </c>
      <c r="K429"/>
      <c r="L429"/>
      <c r="R429" s="7"/>
      <c r="S429" s="7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  <c r="EZ429" s="98"/>
      <c r="FA429" s="98"/>
      <c r="FB429" s="98"/>
      <c r="FC429" s="98"/>
      <c r="FD429" s="98"/>
    </row>
    <row r="430" spans="2:160">
      <c r="B430" s="30">
        <f t="shared" si="48"/>
        <v>0</v>
      </c>
      <c r="C430" s="30" t="str">
        <f t="shared" si="49"/>
        <v/>
      </c>
      <c r="D430" s="30" t="str">
        <f t="shared" si="50"/>
        <v/>
      </c>
      <c r="E430" s="30" t="str">
        <f t="shared" si="51"/>
        <v/>
      </c>
      <c r="F430" s="30" t="str">
        <f t="shared" si="52"/>
        <v/>
      </c>
      <c r="G430" s="30" t="str">
        <f t="shared" si="53"/>
        <v/>
      </c>
      <c r="H430" s="101" t="str">
        <f>IF(AND(M430&gt;0,M430&lt;=STATS!$C$22),1,"")</f>
        <v/>
      </c>
      <c r="J430" s="12">
        <v>429</v>
      </c>
      <c r="K430"/>
      <c r="L430"/>
      <c r="R430" s="7"/>
      <c r="S430" s="7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  <c r="EZ430" s="98"/>
      <c r="FA430" s="98"/>
      <c r="FB430" s="98"/>
      <c r="FC430" s="98"/>
      <c r="FD430" s="98"/>
    </row>
    <row r="431" spans="2:160">
      <c r="B431" s="30">
        <f t="shared" si="48"/>
        <v>0</v>
      </c>
      <c r="C431" s="30" t="str">
        <f t="shared" si="49"/>
        <v/>
      </c>
      <c r="D431" s="30" t="str">
        <f t="shared" si="50"/>
        <v/>
      </c>
      <c r="E431" s="30" t="str">
        <f t="shared" si="51"/>
        <v/>
      </c>
      <c r="F431" s="30" t="str">
        <f t="shared" si="52"/>
        <v/>
      </c>
      <c r="G431" s="30" t="str">
        <f t="shared" si="53"/>
        <v/>
      </c>
      <c r="H431" s="101" t="str">
        <f>IF(AND(M431&gt;0,M431&lt;=STATS!$C$22),1,"")</f>
        <v/>
      </c>
      <c r="J431" s="12">
        <v>430</v>
      </c>
      <c r="K431"/>
      <c r="L431"/>
      <c r="R431" s="7"/>
      <c r="S431" s="7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  <c r="EZ431" s="98"/>
      <c r="FA431" s="98"/>
      <c r="FB431" s="98"/>
      <c r="FC431" s="98"/>
      <c r="FD431" s="98"/>
    </row>
    <row r="432" spans="2:160">
      <c r="B432" s="30">
        <f t="shared" si="48"/>
        <v>0</v>
      </c>
      <c r="C432" s="30" t="str">
        <f t="shared" si="49"/>
        <v/>
      </c>
      <c r="D432" s="30" t="str">
        <f t="shared" si="50"/>
        <v/>
      </c>
      <c r="E432" s="30" t="str">
        <f t="shared" si="51"/>
        <v/>
      </c>
      <c r="F432" s="30" t="str">
        <f t="shared" si="52"/>
        <v/>
      </c>
      <c r="G432" s="30" t="str">
        <f t="shared" si="53"/>
        <v/>
      </c>
      <c r="H432" s="101" t="str">
        <f>IF(AND(M432&gt;0,M432&lt;=STATS!$C$22),1,"")</f>
        <v/>
      </c>
      <c r="J432" s="12">
        <v>431</v>
      </c>
      <c r="K432"/>
      <c r="L432"/>
      <c r="R432" s="7"/>
      <c r="S432" s="7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  <c r="EZ432" s="98"/>
      <c r="FA432" s="98"/>
      <c r="FB432" s="98"/>
      <c r="FC432" s="98"/>
      <c r="FD432" s="98"/>
    </row>
    <row r="433" spans="2:160">
      <c r="B433" s="30">
        <f t="shared" si="48"/>
        <v>0</v>
      </c>
      <c r="C433" s="30" t="str">
        <f t="shared" si="49"/>
        <v/>
      </c>
      <c r="D433" s="30" t="str">
        <f t="shared" si="50"/>
        <v/>
      </c>
      <c r="E433" s="30" t="str">
        <f t="shared" si="51"/>
        <v/>
      </c>
      <c r="F433" s="30" t="str">
        <f t="shared" si="52"/>
        <v/>
      </c>
      <c r="G433" s="30" t="str">
        <f t="shared" si="53"/>
        <v/>
      </c>
      <c r="H433" s="101" t="str">
        <f>IF(AND(M433&gt;0,M433&lt;=STATS!$C$22),1,"")</f>
        <v/>
      </c>
      <c r="J433" s="12">
        <v>432</v>
      </c>
      <c r="K433"/>
      <c r="L433"/>
      <c r="R433" s="7"/>
      <c r="S433" s="7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  <c r="EZ433" s="98"/>
      <c r="FA433" s="98"/>
      <c r="FB433" s="98"/>
      <c r="FC433" s="98"/>
      <c r="FD433" s="98"/>
    </row>
    <row r="434" spans="2:160">
      <c r="B434" s="30">
        <f t="shared" si="48"/>
        <v>0</v>
      </c>
      <c r="C434" s="30" t="str">
        <f t="shared" si="49"/>
        <v/>
      </c>
      <c r="D434" s="30" t="str">
        <f t="shared" si="50"/>
        <v/>
      </c>
      <c r="E434" s="30" t="str">
        <f t="shared" si="51"/>
        <v/>
      </c>
      <c r="F434" s="30" t="str">
        <f t="shared" si="52"/>
        <v/>
      </c>
      <c r="G434" s="30" t="str">
        <f t="shared" si="53"/>
        <v/>
      </c>
      <c r="H434" s="101" t="str">
        <f>IF(AND(M434&gt;0,M434&lt;=STATS!$C$22),1,"")</f>
        <v/>
      </c>
      <c r="J434" s="12">
        <v>433</v>
      </c>
      <c r="K434"/>
      <c r="L434"/>
      <c r="R434" s="7"/>
      <c r="S434" s="7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3"/>
      <c r="EZ434" s="98"/>
      <c r="FA434" s="98"/>
      <c r="FB434" s="98"/>
      <c r="FC434" s="98"/>
      <c r="FD434" s="98"/>
    </row>
    <row r="435" spans="2:160">
      <c r="B435" s="30">
        <f t="shared" si="48"/>
        <v>0</v>
      </c>
      <c r="C435" s="30" t="str">
        <f t="shared" si="49"/>
        <v/>
      </c>
      <c r="D435" s="30" t="str">
        <f t="shared" si="50"/>
        <v/>
      </c>
      <c r="E435" s="30" t="str">
        <f t="shared" si="51"/>
        <v/>
      </c>
      <c r="F435" s="30" t="str">
        <f t="shared" si="52"/>
        <v/>
      </c>
      <c r="G435" s="30" t="str">
        <f t="shared" si="53"/>
        <v/>
      </c>
      <c r="H435" s="101" t="str">
        <f>IF(AND(M435&gt;0,M435&lt;=STATS!$C$22),1,"")</f>
        <v/>
      </c>
      <c r="J435" s="12">
        <v>434</v>
      </c>
      <c r="K435"/>
      <c r="L435"/>
      <c r="R435" s="7"/>
      <c r="S435" s="7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  <c r="EZ435" s="98"/>
      <c r="FA435" s="98"/>
      <c r="FB435" s="98"/>
      <c r="FC435" s="98"/>
      <c r="FD435" s="98"/>
    </row>
    <row r="436" spans="2:160">
      <c r="B436" s="30">
        <f t="shared" si="48"/>
        <v>0</v>
      </c>
      <c r="C436" s="30" t="str">
        <f t="shared" si="49"/>
        <v/>
      </c>
      <c r="D436" s="30" t="str">
        <f t="shared" si="50"/>
        <v/>
      </c>
      <c r="E436" s="30" t="str">
        <f t="shared" si="51"/>
        <v/>
      </c>
      <c r="F436" s="30" t="str">
        <f t="shared" si="52"/>
        <v/>
      </c>
      <c r="G436" s="30" t="str">
        <f t="shared" si="53"/>
        <v/>
      </c>
      <c r="H436" s="101" t="str">
        <f>IF(AND(M436&gt;0,M436&lt;=STATS!$C$22),1,"")</f>
        <v/>
      </c>
      <c r="J436" s="12">
        <v>435</v>
      </c>
      <c r="K436"/>
      <c r="L436"/>
      <c r="R436" s="7"/>
      <c r="S436" s="7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  <c r="EZ436" s="98"/>
      <c r="FA436" s="98"/>
      <c r="FB436" s="98"/>
      <c r="FC436" s="98"/>
      <c r="FD436" s="98"/>
    </row>
    <row r="437" spans="2:160">
      <c r="B437" s="30">
        <f t="shared" si="48"/>
        <v>0</v>
      </c>
      <c r="C437" s="30" t="str">
        <f t="shared" si="49"/>
        <v/>
      </c>
      <c r="D437" s="30" t="str">
        <f t="shared" si="50"/>
        <v/>
      </c>
      <c r="E437" s="30" t="str">
        <f t="shared" si="51"/>
        <v/>
      </c>
      <c r="F437" s="30" t="str">
        <f t="shared" si="52"/>
        <v/>
      </c>
      <c r="G437" s="30" t="str">
        <f t="shared" si="53"/>
        <v/>
      </c>
      <c r="H437" s="101" t="str">
        <f>IF(AND(M437&gt;0,M437&lt;=STATS!$C$22),1,"")</f>
        <v/>
      </c>
      <c r="J437" s="12">
        <v>436</v>
      </c>
      <c r="K437"/>
      <c r="L437"/>
      <c r="R437" s="7"/>
      <c r="S437" s="7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  <c r="EZ437" s="98"/>
      <c r="FA437" s="98"/>
      <c r="FB437" s="98"/>
      <c r="FC437" s="98"/>
      <c r="FD437" s="98"/>
    </row>
    <row r="438" spans="2:160">
      <c r="B438" s="30">
        <f t="shared" si="48"/>
        <v>0</v>
      </c>
      <c r="C438" s="30" t="str">
        <f t="shared" si="49"/>
        <v/>
      </c>
      <c r="D438" s="30" t="str">
        <f t="shared" si="50"/>
        <v/>
      </c>
      <c r="E438" s="30" t="str">
        <f t="shared" si="51"/>
        <v/>
      </c>
      <c r="F438" s="30" t="str">
        <f t="shared" si="52"/>
        <v/>
      </c>
      <c r="G438" s="30" t="str">
        <f t="shared" si="53"/>
        <v/>
      </c>
      <c r="H438" s="101" t="str">
        <f>IF(AND(M438&gt;0,M438&lt;=STATS!$C$22),1,"")</f>
        <v/>
      </c>
      <c r="J438" s="12">
        <v>437</v>
      </c>
      <c r="K438"/>
      <c r="L438"/>
      <c r="R438" s="7"/>
      <c r="S438" s="7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  <c r="EZ438" s="98"/>
      <c r="FA438" s="98"/>
      <c r="FB438" s="98"/>
      <c r="FC438" s="98"/>
      <c r="FD438" s="98"/>
    </row>
    <row r="439" spans="2:160">
      <c r="B439" s="30">
        <f t="shared" si="48"/>
        <v>0</v>
      </c>
      <c r="C439" s="30" t="str">
        <f t="shared" si="49"/>
        <v/>
      </c>
      <c r="D439" s="30" t="str">
        <f t="shared" si="50"/>
        <v/>
      </c>
      <c r="E439" s="30" t="str">
        <f t="shared" si="51"/>
        <v/>
      </c>
      <c r="F439" s="30" t="str">
        <f t="shared" si="52"/>
        <v/>
      </c>
      <c r="G439" s="30" t="str">
        <f t="shared" si="53"/>
        <v/>
      </c>
      <c r="H439" s="101" t="str">
        <f>IF(AND(M439&gt;0,M439&lt;=STATS!$C$22),1,"")</f>
        <v/>
      </c>
      <c r="J439" s="12">
        <v>438</v>
      </c>
      <c r="K439"/>
      <c r="L439"/>
      <c r="R439" s="7"/>
      <c r="S439" s="7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  <c r="EZ439" s="98"/>
      <c r="FA439" s="98"/>
      <c r="FB439" s="98"/>
      <c r="FC439" s="98"/>
      <c r="FD439" s="98"/>
    </row>
    <row r="440" spans="2:160">
      <c r="B440" s="30">
        <f t="shared" si="48"/>
        <v>0</v>
      </c>
      <c r="C440" s="30" t="str">
        <f t="shared" si="49"/>
        <v/>
      </c>
      <c r="D440" s="30" t="str">
        <f t="shared" si="50"/>
        <v/>
      </c>
      <c r="E440" s="30" t="str">
        <f t="shared" si="51"/>
        <v/>
      </c>
      <c r="F440" s="30" t="str">
        <f t="shared" si="52"/>
        <v/>
      </c>
      <c r="G440" s="30" t="str">
        <f t="shared" si="53"/>
        <v/>
      </c>
      <c r="H440" s="101" t="str">
        <f>IF(AND(M440&gt;0,M440&lt;=STATS!$C$22),1,"")</f>
        <v/>
      </c>
      <c r="J440" s="12">
        <v>439</v>
      </c>
      <c r="K440"/>
      <c r="L440"/>
      <c r="R440" s="7"/>
      <c r="S440" s="7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  <c r="EZ440" s="98"/>
      <c r="FA440" s="98"/>
      <c r="FB440" s="98"/>
      <c r="FC440" s="98"/>
      <c r="FD440" s="98"/>
    </row>
    <row r="441" spans="2:160">
      <c r="B441" s="30">
        <f t="shared" si="48"/>
        <v>0</v>
      </c>
      <c r="C441" s="30" t="str">
        <f t="shared" si="49"/>
        <v/>
      </c>
      <c r="D441" s="30" t="str">
        <f t="shared" si="50"/>
        <v/>
      </c>
      <c r="E441" s="30" t="str">
        <f t="shared" si="51"/>
        <v/>
      </c>
      <c r="F441" s="30" t="str">
        <f t="shared" si="52"/>
        <v/>
      </c>
      <c r="G441" s="30" t="str">
        <f t="shared" si="53"/>
        <v/>
      </c>
      <c r="H441" s="101" t="str">
        <f>IF(AND(M441&gt;0,M441&lt;=STATS!$C$22),1,"")</f>
        <v/>
      </c>
      <c r="J441" s="12">
        <v>440</v>
      </c>
      <c r="K441"/>
      <c r="L441"/>
      <c r="R441" s="7"/>
      <c r="S441" s="7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  <c r="EZ441" s="98"/>
      <c r="FA441" s="98"/>
      <c r="FB441" s="98"/>
      <c r="FC441" s="98"/>
      <c r="FD441" s="98"/>
    </row>
    <row r="442" spans="2:160">
      <c r="B442" s="30">
        <f t="shared" si="48"/>
        <v>0</v>
      </c>
      <c r="C442" s="30" t="str">
        <f t="shared" si="49"/>
        <v/>
      </c>
      <c r="D442" s="30" t="str">
        <f t="shared" si="50"/>
        <v/>
      </c>
      <c r="E442" s="30" t="str">
        <f t="shared" si="51"/>
        <v/>
      </c>
      <c r="F442" s="30" t="str">
        <f t="shared" si="52"/>
        <v/>
      </c>
      <c r="G442" s="30" t="str">
        <f t="shared" si="53"/>
        <v/>
      </c>
      <c r="H442" s="101" t="str">
        <f>IF(AND(M442&gt;0,M442&lt;=STATS!$C$22),1,"")</f>
        <v/>
      </c>
      <c r="J442" s="12">
        <v>441</v>
      </c>
      <c r="K442"/>
      <c r="L442"/>
      <c r="R442" s="7"/>
      <c r="S442" s="7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  <c r="EZ442" s="98"/>
      <c r="FA442" s="98"/>
      <c r="FB442" s="98"/>
      <c r="FC442" s="98"/>
      <c r="FD442" s="98"/>
    </row>
    <row r="443" spans="2:160">
      <c r="B443" s="30">
        <f t="shared" si="48"/>
        <v>0</v>
      </c>
      <c r="C443" s="30" t="str">
        <f t="shared" si="49"/>
        <v/>
      </c>
      <c r="D443" s="30" t="str">
        <f t="shared" si="50"/>
        <v/>
      </c>
      <c r="E443" s="30" t="str">
        <f t="shared" si="51"/>
        <v/>
      </c>
      <c r="F443" s="30" t="str">
        <f t="shared" si="52"/>
        <v/>
      </c>
      <c r="G443" s="30" t="str">
        <f t="shared" si="53"/>
        <v/>
      </c>
      <c r="H443" s="101" t="str">
        <f>IF(AND(M443&gt;0,M443&lt;=STATS!$C$22),1,"")</f>
        <v/>
      </c>
      <c r="J443" s="12">
        <v>442</v>
      </c>
      <c r="K443"/>
      <c r="L443"/>
      <c r="R443" s="7"/>
      <c r="S443" s="7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  <c r="AH443" s="13"/>
      <c r="EZ443" s="98"/>
      <c r="FA443" s="98"/>
      <c r="FB443" s="98"/>
      <c r="FC443" s="98"/>
      <c r="FD443" s="98"/>
    </row>
    <row r="444" spans="2:160">
      <c r="B444" s="30">
        <f t="shared" si="48"/>
        <v>0</v>
      </c>
      <c r="C444" s="30" t="str">
        <f t="shared" si="49"/>
        <v/>
      </c>
      <c r="D444" s="30" t="str">
        <f t="shared" si="50"/>
        <v/>
      </c>
      <c r="E444" s="30" t="str">
        <f t="shared" si="51"/>
        <v/>
      </c>
      <c r="F444" s="30" t="str">
        <f t="shared" si="52"/>
        <v/>
      </c>
      <c r="G444" s="30" t="str">
        <f t="shared" si="53"/>
        <v/>
      </c>
      <c r="H444" s="101" t="str">
        <f>IF(AND(M444&gt;0,M444&lt;=STATS!$C$22),1,"")</f>
        <v/>
      </c>
      <c r="J444" s="12">
        <v>443</v>
      </c>
      <c r="K444"/>
      <c r="L444"/>
      <c r="R444" s="7"/>
      <c r="S444" s="7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  <c r="AH444" s="13"/>
      <c r="EZ444" s="98"/>
      <c r="FA444" s="98"/>
      <c r="FB444" s="98"/>
      <c r="FC444" s="98"/>
      <c r="FD444" s="98"/>
    </row>
    <row r="445" spans="2:160">
      <c r="B445" s="30">
        <f t="shared" si="48"/>
        <v>0</v>
      </c>
      <c r="C445" s="30" t="str">
        <f t="shared" si="49"/>
        <v/>
      </c>
      <c r="D445" s="30" t="str">
        <f t="shared" si="50"/>
        <v/>
      </c>
      <c r="E445" s="30" t="str">
        <f t="shared" si="51"/>
        <v/>
      </c>
      <c r="F445" s="30" t="str">
        <f t="shared" si="52"/>
        <v/>
      </c>
      <c r="G445" s="30" t="str">
        <f t="shared" si="53"/>
        <v/>
      </c>
      <c r="H445" s="101" t="str">
        <f>IF(AND(M445&gt;0,M445&lt;=STATS!$C$22),1,"")</f>
        <v/>
      </c>
      <c r="J445" s="12">
        <v>444</v>
      </c>
      <c r="K445"/>
      <c r="L445"/>
      <c r="R445" s="7"/>
      <c r="S445" s="7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  <c r="EZ445" s="98"/>
      <c r="FA445" s="98"/>
      <c r="FB445" s="98"/>
      <c r="FC445" s="98"/>
      <c r="FD445" s="98"/>
    </row>
    <row r="446" spans="2:160">
      <c r="B446" s="30">
        <f t="shared" si="48"/>
        <v>0</v>
      </c>
      <c r="C446" s="30" t="str">
        <f t="shared" si="49"/>
        <v/>
      </c>
      <c r="D446" s="30" t="str">
        <f t="shared" si="50"/>
        <v/>
      </c>
      <c r="E446" s="30" t="str">
        <f t="shared" si="51"/>
        <v/>
      </c>
      <c r="F446" s="30" t="str">
        <f t="shared" si="52"/>
        <v/>
      </c>
      <c r="G446" s="30" t="str">
        <f t="shared" si="53"/>
        <v/>
      </c>
      <c r="H446" s="101" t="str">
        <f>IF(AND(M446&gt;0,M446&lt;=STATS!$C$22),1,"")</f>
        <v/>
      </c>
      <c r="J446" s="12">
        <v>445</v>
      </c>
      <c r="K446"/>
      <c r="L446"/>
      <c r="R446" s="7"/>
      <c r="S446" s="7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3"/>
      <c r="EZ446" s="98"/>
      <c r="FA446" s="98"/>
      <c r="FB446" s="98"/>
      <c r="FC446" s="98"/>
      <c r="FD446" s="98"/>
    </row>
    <row r="447" spans="2:160">
      <c r="B447" s="30">
        <f t="shared" si="48"/>
        <v>0</v>
      </c>
      <c r="C447" s="30" t="str">
        <f t="shared" si="49"/>
        <v/>
      </c>
      <c r="D447" s="30" t="str">
        <f t="shared" si="50"/>
        <v/>
      </c>
      <c r="E447" s="30" t="str">
        <f t="shared" si="51"/>
        <v/>
      </c>
      <c r="F447" s="30" t="str">
        <f t="shared" si="52"/>
        <v/>
      </c>
      <c r="G447" s="30" t="str">
        <f t="shared" si="53"/>
        <v/>
      </c>
      <c r="H447" s="101" t="str">
        <f>IF(AND(M447&gt;0,M447&lt;=STATS!$C$22),1,"")</f>
        <v/>
      </c>
      <c r="J447" s="12">
        <v>446</v>
      </c>
      <c r="K447"/>
      <c r="L447"/>
      <c r="R447" s="7"/>
      <c r="S447" s="7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  <c r="EZ447" s="98"/>
      <c r="FA447" s="98"/>
      <c r="FB447" s="98"/>
      <c r="FC447" s="98"/>
      <c r="FD447" s="98"/>
    </row>
    <row r="448" spans="2:160">
      <c r="B448" s="30">
        <f t="shared" si="48"/>
        <v>0</v>
      </c>
      <c r="C448" s="30" t="str">
        <f t="shared" si="49"/>
        <v/>
      </c>
      <c r="D448" s="30" t="str">
        <f t="shared" si="50"/>
        <v/>
      </c>
      <c r="E448" s="30" t="str">
        <f t="shared" si="51"/>
        <v/>
      </c>
      <c r="F448" s="30" t="str">
        <f t="shared" si="52"/>
        <v/>
      </c>
      <c r="G448" s="30" t="str">
        <f t="shared" si="53"/>
        <v/>
      </c>
      <c r="H448" s="101" t="str">
        <f>IF(AND(M448&gt;0,M448&lt;=STATS!$C$22),1,"")</f>
        <v/>
      </c>
      <c r="J448" s="12">
        <v>447</v>
      </c>
      <c r="K448"/>
      <c r="L448"/>
      <c r="R448" s="7"/>
      <c r="S448" s="7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3"/>
      <c r="EZ448" s="98"/>
      <c r="FA448" s="98"/>
      <c r="FB448" s="98"/>
      <c r="FC448" s="98"/>
      <c r="FD448" s="98"/>
    </row>
    <row r="449" spans="2:160">
      <c r="B449" s="30">
        <f t="shared" si="48"/>
        <v>0</v>
      </c>
      <c r="C449" s="30" t="str">
        <f t="shared" si="49"/>
        <v/>
      </c>
      <c r="D449" s="30" t="str">
        <f t="shared" si="50"/>
        <v/>
      </c>
      <c r="E449" s="30" t="str">
        <f t="shared" si="51"/>
        <v/>
      </c>
      <c r="F449" s="30" t="str">
        <f t="shared" si="52"/>
        <v/>
      </c>
      <c r="G449" s="30" t="str">
        <f t="shared" si="53"/>
        <v/>
      </c>
      <c r="H449" s="101" t="str">
        <f>IF(AND(M449&gt;0,M449&lt;=STATS!$C$22),1,"")</f>
        <v/>
      </c>
      <c r="J449" s="12">
        <v>448</v>
      </c>
      <c r="K449"/>
      <c r="L449"/>
      <c r="R449" s="7"/>
      <c r="S449" s="7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3"/>
      <c r="EZ449" s="98"/>
      <c r="FA449" s="98"/>
      <c r="FB449" s="98"/>
      <c r="FC449" s="98"/>
      <c r="FD449" s="98"/>
    </row>
    <row r="450" spans="2:160">
      <c r="B450" s="30">
        <f t="shared" ref="B450:B513" si="54">COUNT(R450:EY450,FE450:FM450)</f>
        <v>0</v>
      </c>
      <c r="C450" s="30" t="str">
        <f t="shared" ref="C450:C513" si="55">IF(COUNT(R450:EY450,FE450:FM450)&gt;0,COUNT(R450:EY450,FE450:FM450),"")</f>
        <v/>
      </c>
      <c r="D450" s="30" t="str">
        <f t="shared" ref="D450:D513" si="56">IF(COUNT(T450:BJ450,BL450:BT450,BV450:CB450,CD450:EY450,FE450:FM450)&gt;0,COUNT(T450:BJ450,BL450:BT450,BV450:CB450,CD450:EY450,FE450:FM450),"")</f>
        <v/>
      </c>
      <c r="E450" s="30" t="str">
        <f t="shared" ref="E450:E513" si="57">IF(H450=1,COUNT(R450:EY450,FE450:FM450),"")</f>
        <v/>
      </c>
      <c r="F450" s="30" t="str">
        <f t="shared" ref="F450:F513" si="58">IF(H450=1,COUNT(T450:BJ450,BL450:BT450,BV450:CB450,CD450:EY450,FE450:FM450),"")</f>
        <v/>
      </c>
      <c r="G450" s="30" t="str">
        <f t="shared" ref="G450:G513" si="59">IF($B450&gt;=1,$M450,"")</f>
        <v/>
      </c>
      <c r="H450" s="101" t="str">
        <f>IF(AND(M450&gt;0,M450&lt;=STATS!$C$22),1,"")</f>
        <v/>
      </c>
      <c r="J450" s="12">
        <v>449</v>
      </c>
      <c r="K450"/>
      <c r="L450"/>
      <c r="R450" s="7"/>
      <c r="S450" s="7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3"/>
      <c r="EZ450" s="98"/>
      <c r="FA450" s="98"/>
      <c r="FB450" s="98"/>
      <c r="FC450" s="98"/>
      <c r="FD450" s="98"/>
    </row>
    <row r="451" spans="2:160">
      <c r="B451" s="30">
        <f t="shared" si="54"/>
        <v>0</v>
      </c>
      <c r="C451" s="30" t="str">
        <f t="shared" si="55"/>
        <v/>
      </c>
      <c r="D451" s="30" t="str">
        <f t="shared" si="56"/>
        <v/>
      </c>
      <c r="E451" s="30" t="str">
        <f t="shared" si="57"/>
        <v/>
      </c>
      <c r="F451" s="30" t="str">
        <f t="shared" si="58"/>
        <v/>
      </c>
      <c r="G451" s="30" t="str">
        <f t="shared" si="59"/>
        <v/>
      </c>
      <c r="H451" s="101" t="str">
        <f>IF(AND(M451&gt;0,M451&lt;=STATS!$C$22),1,"")</f>
        <v/>
      </c>
      <c r="J451" s="12">
        <v>450</v>
      </c>
      <c r="K451"/>
      <c r="L451"/>
      <c r="R451" s="7"/>
      <c r="S451" s="7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3"/>
      <c r="EZ451" s="98"/>
      <c r="FA451" s="98"/>
      <c r="FB451" s="98"/>
      <c r="FC451" s="98"/>
      <c r="FD451" s="98"/>
    </row>
    <row r="452" spans="2:160">
      <c r="B452" s="30">
        <f t="shared" si="54"/>
        <v>0</v>
      </c>
      <c r="C452" s="30" t="str">
        <f t="shared" si="55"/>
        <v/>
      </c>
      <c r="D452" s="30" t="str">
        <f t="shared" si="56"/>
        <v/>
      </c>
      <c r="E452" s="30" t="str">
        <f t="shared" si="57"/>
        <v/>
      </c>
      <c r="F452" s="30" t="str">
        <f t="shared" si="58"/>
        <v/>
      </c>
      <c r="G452" s="30" t="str">
        <f t="shared" si="59"/>
        <v/>
      </c>
      <c r="H452" s="101" t="str">
        <f>IF(AND(M452&gt;0,M452&lt;=STATS!$C$22),1,"")</f>
        <v/>
      </c>
      <c r="J452" s="12">
        <v>451</v>
      </c>
      <c r="K452"/>
      <c r="L452"/>
      <c r="R452" s="7"/>
      <c r="S452" s="7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3"/>
      <c r="EZ452" s="98"/>
      <c r="FA452" s="98"/>
      <c r="FB452" s="98"/>
      <c r="FC452" s="98"/>
      <c r="FD452" s="98"/>
    </row>
    <row r="453" spans="2:160">
      <c r="B453" s="30">
        <f t="shared" si="54"/>
        <v>0</v>
      </c>
      <c r="C453" s="30" t="str">
        <f t="shared" si="55"/>
        <v/>
      </c>
      <c r="D453" s="30" t="str">
        <f t="shared" si="56"/>
        <v/>
      </c>
      <c r="E453" s="30" t="str">
        <f t="shared" si="57"/>
        <v/>
      </c>
      <c r="F453" s="30" t="str">
        <f t="shared" si="58"/>
        <v/>
      </c>
      <c r="G453" s="30" t="str">
        <f t="shared" si="59"/>
        <v/>
      </c>
      <c r="H453" s="101" t="str">
        <f>IF(AND(M453&gt;0,M453&lt;=STATS!$C$22),1,"")</f>
        <v/>
      </c>
      <c r="J453" s="12">
        <v>452</v>
      </c>
      <c r="K453"/>
      <c r="L453"/>
      <c r="R453" s="7"/>
      <c r="S453" s="7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  <c r="EZ453" s="98"/>
      <c r="FA453" s="98"/>
      <c r="FB453" s="98"/>
      <c r="FC453" s="98"/>
      <c r="FD453" s="98"/>
    </row>
    <row r="454" spans="2:160">
      <c r="B454" s="30">
        <f t="shared" si="54"/>
        <v>0</v>
      </c>
      <c r="C454" s="30" t="str">
        <f t="shared" si="55"/>
        <v/>
      </c>
      <c r="D454" s="30" t="str">
        <f t="shared" si="56"/>
        <v/>
      </c>
      <c r="E454" s="30" t="str">
        <f t="shared" si="57"/>
        <v/>
      </c>
      <c r="F454" s="30" t="str">
        <f t="shared" si="58"/>
        <v/>
      </c>
      <c r="G454" s="30" t="str">
        <f t="shared" si="59"/>
        <v/>
      </c>
      <c r="H454" s="101" t="str">
        <f>IF(AND(M454&gt;0,M454&lt;=STATS!$C$22),1,"")</f>
        <v/>
      </c>
      <c r="J454" s="12">
        <v>453</v>
      </c>
      <c r="K454"/>
      <c r="L454"/>
      <c r="R454" s="7"/>
      <c r="S454" s="7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  <c r="EZ454" s="98"/>
      <c r="FA454" s="98"/>
      <c r="FB454" s="98"/>
      <c r="FC454" s="98"/>
      <c r="FD454" s="98"/>
    </row>
    <row r="455" spans="2:160">
      <c r="B455" s="30">
        <f t="shared" si="54"/>
        <v>0</v>
      </c>
      <c r="C455" s="30" t="str">
        <f t="shared" si="55"/>
        <v/>
      </c>
      <c r="D455" s="30" t="str">
        <f t="shared" si="56"/>
        <v/>
      </c>
      <c r="E455" s="30" t="str">
        <f t="shared" si="57"/>
        <v/>
      </c>
      <c r="F455" s="30" t="str">
        <f t="shared" si="58"/>
        <v/>
      </c>
      <c r="G455" s="30" t="str">
        <f t="shared" si="59"/>
        <v/>
      </c>
      <c r="H455" s="101" t="str">
        <f>IF(AND(M455&gt;0,M455&lt;=STATS!$C$22),1,"")</f>
        <v/>
      </c>
      <c r="J455" s="12">
        <v>454</v>
      </c>
      <c r="K455"/>
      <c r="L455"/>
      <c r="R455" s="7"/>
      <c r="S455" s="7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  <c r="EZ455" s="98"/>
      <c r="FA455" s="98"/>
      <c r="FB455" s="98"/>
      <c r="FC455" s="98"/>
      <c r="FD455" s="98"/>
    </row>
    <row r="456" spans="2:160">
      <c r="B456" s="30">
        <f t="shared" si="54"/>
        <v>0</v>
      </c>
      <c r="C456" s="30" t="str">
        <f t="shared" si="55"/>
        <v/>
      </c>
      <c r="D456" s="30" t="str">
        <f t="shared" si="56"/>
        <v/>
      </c>
      <c r="E456" s="30" t="str">
        <f t="shared" si="57"/>
        <v/>
      </c>
      <c r="F456" s="30" t="str">
        <f t="shared" si="58"/>
        <v/>
      </c>
      <c r="G456" s="30" t="str">
        <f t="shared" si="59"/>
        <v/>
      </c>
      <c r="H456" s="101" t="str">
        <f>IF(AND(M456&gt;0,M456&lt;=STATS!$C$22),1,"")</f>
        <v/>
      </c>
      <c r="J456" s="12">
        <v>455</v>
      </c>
      <c r="K456"/>
      <c r="L456"/>
      <c r="R456" s="7"/>
      <c r="S456" s="7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  <c r="EZ456" s="98"/>
      <c r="FA456" s="98"/>
      <c r="FB456" s="98"/>
      <c r="FC456" s="98"/>
      <c r="FD456" s="98"/>
    </row>
    <row r="457" spans="2:160">
      <c r="B457" s="30">
        <f t="shared" si="54"/>
        <v>0</v>
      </c>
      <c r="C457" s="30" t="str">
        <f t="shared" si="55"/>
        <v/>
      </c>
      <c r="D457" s="30" t="str">
        <f t="shared" si="56"/>
        <v/>
      </c>
      <c r="E457" s="30" t="str">
        <f t="shared" si="57"/>
        <v/>
      </c>
      <c r="F457" s="30" t="str">
        <f t="shared" si="58"/>
        <v/>
      </c>
      <c r="G457" s="30" t="str">
        <f t="shared" si="59"/>
        <v/>
      </c>
      <c r="H457" s="101" t="str">
        <f>IF(AND(M457&gt;0,M457&lt;=STATS!$C$22),1,"")</f>
        <v/>
      </c>
      <c r="J457" s="12">
        <v>456</v>
      </c>
      <c r="K457"/>
      <c r="L457"/>
      <c r="R457" s="7"/>
      <c r="S457" s="7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  <c r="EZ457" s="98"/>
      <c r="FA457" s="98"/>
      <c r="FB457" s="98"/>
      <c r="FC457" s="98"/>
      <c r="FD457" s="98"/>
    </row>
    <row r="458" spans="2:160">
      <c r="B458" s="30">
        <f t="shared" si="54"/>
        <v>0</v>
      </c>
      <c r="C458" s="30" t="str">
        <f t="shared" si="55"/>
        <v/>
      </c>
      <c r="D458" s="30" t="str">
        <f t="shared" si="56"/>
        <v/>
      </c>
      <c r="E458" s="30" t="str">
        <f t="shared" si="57"/>
        <v/>
      </c>
      <c r="F458" s="30" t="str">
        <f t="shared" si="58"/>
        <v/>
      </c>
      <c r="G458" s="30" t="str">
        <f t="shared" si="59"/>
        <v/>
      </c>
      <c r="H458" s="101" t="str">
        <f>IF(AND(M458&gt;0,M458&lt;=STATS!$C$22),1,"")</f>
        <v/>
      </c>
      <c r="J458" s="12">
        <v>457</v>
      </c>
      <c r="K458"/>
      <c r="L458"/>
      <c r="R458" s="7"/>
      <c r="S458" s="7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EZ458" s="98"/>
      <c r="FA458" s="98"/>
      <c r="FB458" s="98"/>
      <c r="FC458" s="98"/>
      <c r="FD458" s="98"/>
    </row>
    <row r="459" spans="2:160">
      <c r="B459" s="30">
        <f t="shared" si="54"/>
        <v>0</v>
      </c>
      <c r="C459" s="30" t="str">
        <f t="shared" si="55"/>
        <v/>
      </c>
      <c r="D459" s="30" t="str">
        <f t="shared" si="56"/>
        <v/>
      </c>
      <c r="E459" s="30" t="str">
        <f t="shared" si="57"/>
        <v/>
      </c>
      <c r="F459" s="30" t="str">
        <f t="shared" si="58"/>
        <v/>
      </c>
      <c r="G459" s="30" t="str">
        <f t="shared" si="59"/>
        <v/>
      </c>
      <c r="H459" s="101" t="str">
        <f>IF(AND(M459&gt;0,M459&lt;=STATS!$C$22),1,"")</f>
        <v/>
      </c>
      <c r="J459" s="12">
        <v>458</v>
      </c>
      <c r="K459"/>
      <c r="L459"/>
      <c r="R459" s="7"/>
      <c r="S459" s="7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  <c r="EZ459" s="98"/>
      <c r="FA459" s="98"/>
      <c r="FB459" s="98"/>
      <c r="FC459" s="98"/>
      <c r="FD459" s="98"/>
    </row>
    <row r="460" spans="2:160">
      <c r="B460" s="30">
        <f t="shared" si="54"/>
        <v>0</v>
      </c>
      <c r="C460" s="30" t="str">
        <f t="shared" si="55"/>
        <v/>
      </c>
      <c r="D460" s="30" t="str">
        <f t="shared" si="56"/>
        <v/>
      </c>
      <c r="E460" s="30" t="str">
        <f t="shared" si="57"/>
        <v/>
      </c>
      <c r="F460" s="30" t="str">
        <f t="shared" si="58"/>
        <v/>
      </c>
      <c r="G460" s="30" t="str">
        <f t="shared" si="59"/>
        <v/>
      </c>
      <c r="H460" s="101" t="str">
        <f>IF(AND(M460&gt;0,M460&lt;=STATS!$C$22),1,"")</f>
        <v/>
      </c>
      <c r="J460" s="12">
        <v>459</v>
      </c>
      <c r="K460"/>
      <c r="L460"/>
      <c r="R460" s="7"/>
      <c r="S460" s="7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3"/>
      <c r="EZ460" s="98"/>
      <c r="FA460" s="98"/>
      <c r="FB460" s="98"/>
      <c r="FC460" s="98"/>
      <c r="FD460" s="98"/>
    </row>
    <row r="461" spans="2:160">
      <c r="B461" s="30">
        <f t="shared" si="54"/>
        <v>0</v>
      </c>
      <c r="C461" s="30" t="str">
        <f t="shared" si="55"/>
        <v/>
      </c>
      <c r="D461" s="30" t="str">
        <f t="shared" si="56"/>
        <v/>
      </c>
      <c r="E461" s="30" t="str">
        <f t="shared" si="57"/>
        <v/>
      </c>
      <c r="F461" s="30" t="str">
        <f t="shared" si="58"/>
        <v/>
      </c>
      <c r="G461" s="30" t="str">
        <f t="shared" si="59"/>
        <v/>
      </c>
      <c r="H461" s="101" t="str">
        <f>IF(AND(M461&gt;0,M461&lt;=STATS!$C$22),1,"")</f>
        <v/>
      </c>
      <c r="J461" s="12">
        <v>460</v>
      </c>
      <c r="K461"/>
      <c r="L461"/>
      <c r="R461" s="7"/>
      <c r="S461" s="7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  <c r="AH461" s="13"/>
      <c r="EZ461" s="98"/>
      <c r="FA461" s="98"/>
      <c r="FB461" s="98"/>
      <c r="FC461" s="98"/>
      <c r="FD461" s="98"/>
    </row>
    <row r="462" spans="2:160">
      <c r="B462" s="30">
        <f t="shared" si="54"/>
        <v>0</v>
      </c>
      <c r="C462" s="30" t="str">
        <f t="shared" si="55"/>
        <v/>
      </c>
      <c r="D462" s="30" t="str">
        <f t="shared" si="56"/>
        <v/>
      </c>
      <c r="E462" s="30" t="str">
        <f t="shared" si="57"/>
        <v/>
      </c>
      <c r="F462" s="30" t="str">
        <f t="shared" si="58"/>
        <v/>
      </c>
      <c r="G462" s="30" t="str">
        <f t="shared" si="59"/>
        <v/>
      </c>
      <c r="H462" s="101" t="str">
        <f>IF(AND(M462&gt;0,M462&lt;=STATS!$C$22),1,"")</f>
        <v/>
      </c>
      <c r="J462" s="12">
        <v>461</v>
      </c>
      <c r="K462"/>
      <c r="L462"/>
      <c r="R462" s="7"/>
      <c r="S462" s="7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  <c r="EZ462" s="98"/>
      <c r="FA462" s="98"/>
      <c r="FB462" s="98"/>
      <c r="FC462" s="98"/>
      <c r="FD462" s="98"/>
    </row>
    <row r="463" spans="2:160">
      <c r="B463" s="30">
        <f t="shared" si="54"/>
        <v>0</v>
      </c>
      <c r="C463" s="30" t="str">
        <f t="shared" si="55"/>
        <v/>
      </c>
      <c r="D463" s="30" t="str">
        <f t="shared" si="56"/>
        <v/>
      </c>
      <c r="E463" s="30" t="str">
        <f t="shared" si="57"/>
        <v/>
      </c>
      <c r="F463" s="30" t="str">
        <f t="shared" si="58"/>
        <v/>
      </c>
      <c r="G463" s="30" t="str">
        <f t="shared" si="59"/>
        <v/>
      </c>
      <c r="H463" s="101" t="str">
        <f>IF(AND(M463&gt;0,M463&lt;=STATS!$C$22),1,"")</f>
        <v/>
      </c>
      <c r="J463" s="12">
        <v>462</v>
      </c>
      <c r="K463"/>
      <c r="L463"/>
      <c r="R463" s="7"/>
      <c r="S463" s="7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  <c r="EZ463" s="98"/>
      <c r="FA463" s="98"/>
      <c r="FB463" s="98"/>
      <c r="FC463" s="98"/>
      <c r="FD463" s="98"/>
    </row>
    <row r="464" spans="2:160">
      <c r="B464" s="30">
        <f t="shared" si="54"/>
        <v>0</v>
      </c>
      <c r="C464" s="30" t="str">
        <f t="shared" si="55"/>
        <v/>
      </c>
      <c r="D464" s="30" t="str">
        <f t="shared" si="56"/>
        <v/>
      </c>
      <c r="E464" s="30" t="str">
        <f t="shared" si="57"/>
        <v/>
      </c>
      <c r="F464" s="30" t="str">
        <f t="shared" si="58"/>
        <v/>
      </c>
      <c r="G464" s="30" t="str">
        <f t="shared" si="59"/>
        <v/>
      </c>
      <c r="H464" s="101" t="str">
        <f>IF(AND(M464&gt;0,M464&lt;=STATS!$C$22),1,"")</f>
        <v/>
      </c>
      <c r="J464" s="12">
        <v>463</v>
      </c>
      <c r="K464"/>
      <c r="L464"/>
      <c r="R464" s="7"/>
      <c r="S464" s="7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  <c r="AH464" s="13"/>
      <c r="EZ464" s="98"/>
      <c r="FA464" s="98"/>
      <c r="FB464" s="98"/>
      <c r="FC464" s="98"/>
      <c r="FD464" s="98"/>
    </row>
    <row r="465" spans="2:160">
      <c r="B465" s="30">
        <f t="shared" si="54"/>
        <v>0</v>
      </c>
      <c r="C465" s="30" t="str">
        <f t="shared" si="55"/>
        <v/>
      </c>
      <c r="D465" s="30" t="str">
        <f t="shared" si="56"/>
        <v/>
      </c>
      <c r="E465" s="30" t="str">
        <f t="shared" si="57"/>
        <v/>
      </c>
      <c r="F465" s="30" t="str">
        <f t="shared" si="58"/>
        <v/>
      </c>
      <c r="G465" s="30" t="str">
        <f t="shared" si="59"/>
        <v/>
      </c>
      <c r="H465" s="101" t="str">
        <f>IF(AND(M465&gt;0,M465&lt;=STATS!$C$22),1,"")</f>
        <v/>
      </c>
      <c r="J465" s="12">
        <v>464</v>
      </c>
      <c r="K465"/>
      <c r="L465"/>
      <c r="R465" s="7"/>
      <c r="S465" s="7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  <c r="AH465" s="13"/>
      <c r="EZ465" s="98"/>
      <c r="FA465" s="98"/>
      <c r="FB465" s="98"/>
      <c r="FC465" s="98"/>
      <c r="FD465" s="98"/>
    </row>
    <row r="466" spans="2:160">
      <c r="B466" s="30">
        <f t="shared" si="54"/>
        <v>0</v>
      </c>
      <c r="C466" s="30" t="str">
        <f t="shared" si="55"/>
        <v/>
      </c>
      <c r="D466" s="30" t="str">
        <f t="shared" si="56"/>
        <v/>
      </c>
      <c r="E466" s="30" t="str">
        <f t="shared" si="57"/>
        <v/>
      </c>
      <c r="F466" s="30" t="str">
        <f t="shared" si="58"/>
        <v/>
      </c>
      <c r="G466" s="30" t="str">
        <f t="shared" si="59"/>
        <v/>
      </c>
      <c r="H466" s="101" t="str">
        <f>IF(AND(M466&gt;0,M466&lt;=STATS!$C$22),1,"")</f>
        <v/>
      </c>
      <c r="J466" s="12">
        <v>465</v>
      </c>
      <c r="K466"/>
      <c r="L466"/>
      <c r="R466" s="7"/>
      <c r="S466" s="7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EZ466" s="98"/>
      <c r="FA466" s="98"/>
      <c r="FB466" s="98"/>
      <c r="FC466" s="98"/>
      <c r="FD466" s="98"/>
    </row>
    <row r="467" spans="2:160">
      <c r="B467" s="30">
        <f t="shared" si="54"/>
        <v>0</v>
      </c>
      <c r="C467" s="30" t="str">
        <f t="shared" si="55"/>
        <v/>
      </c>
      <c r="D467" s="30" t="str">
        <f t="shared" si="56"/>
        <v/>
      </c>
      <c r="E467" s="30" t="str">
        <f t="shared" si="57"/>
        <v/>
      </c>
      <c r="F467" s="30" t="str">
        <f t="shared" si="58"/>
        <v/>
      </c>
      <c r="G467" s="30" t="str">
        <f t="shared" si="59"/>
        <v/>
      </c>
      <c r="H467" s="101" t="str">
        <f>IF(AND(M467&gt;0,M467&lt;=STATS!$C$22),1,"")</f>
        <v/>
      </c>
      <c r="J467" s="12">
        <v>466</v>
      </c>
      <c r="K467"/>
      <c r="L467"/>
      <c r="R467" s="7"/>
      <c r="S467" s="7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3"/>
      <c r="EZ467" s="98"/>
      <c r="FA467" s="98"/>
      <c r="FB467" s="98"/>
      <c r="FC467" s="98"/>
      <c r="FD467" s="98"/>
    </row>
    <row r="468" spans="2:160">
      <c r="B468" s="30">
        <f t="shared" si="54"/>
        <v>0</v>
      </c>
      <c r="C468" s="30" t="str">
        <f t="shared" si="55"/>
        <v/>
      </c>
      <c r="D468" s="30" t="str">
        <f t="shared" si="56"/>
        <v/>
      </c>
      <c r="E468" s="30" t="str">
        <f t="shared" si="57"/>
        <v/>
      </c>
      <c r="F468" s="30" t="str">
        <f t="shared" si="58"/>
        <v/>
      </c>
      <c r="G468" s="30" t="str">
        <f t="shared" si="59"/>
        <v/>
      </c>
      <c r="H468" s="101" t="str">
        <f>IF(AND(M468&gt;0,M468&lt;=STATS!$C$22),1,"")</f>
        <v/>
      </c>
      <c r="J468" s="12">
        <v>467</v>
      </c>
      <c r="K468"/>
      <c r="L468"/>
      <c r="R468" s="7"/>
      <c r="S468" s="7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3"/>
      <c r="EZ468" s="98"/>
      <c r="FA468" s="98"/>
      <c r="FB468" s="98"/>
      <c r="FC468" s="98"/>
      <c r="FD468" s="98"/>
    </row>
    <row r="469" spans="2:160">
      <c r="B469" s="30">
        <f t="shared" si="54"/>
        <v>0</v>
      </c>
      <c r="C469" s="30" t="str">
        <f t="shared" si="55"/>
        <v/>
      </c>
      <c r="D469" s="30" t="str">
        <f t="shared" si="56"/>
        <v/>
      </c>
      <c r="E469" s="30" t="str">
        <f t="shared" si="57"/>
        <v/>
      </c>
      <c r="F469" s="30" t="str">
        <f t="shared" si="58"/>
        <v/>
      </c>
      <c r="G469" s="30" t="str">
        <f t="shared" si="59"/>
        <v/>
      </c>
      <c r="H469" s="101" t="str">
        <f>IF(AND(M469&gt;0,M469&lt;=STATS!$C$22),1,"")</f>
        <v/>
      </c>
      <c r="J469" s="12">
        <v>468</v>
      </c>
      <c r="K469"/>
      <c r="L469"/>
      <c r="R469" s="7"/>
      <c r="S469" s="7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  <c r="EZ469" s="98"/>
      <c r="FA469" s="98"/>
      <c r="FB469" s="98"/>
      <c r="FC469" s="98"/>
      <c r="FD469" s="98"/>
    </row>
    <row r="470" spans="2:160">
      <c r="B470" s="30">
        <f t="shared" si="54"/>
        <v>0</v>
      </c>
      <c r="C470" s="30" t="str">
        <f t="shared" si="55"/>
        <v/>
      </c>
      <c r="D470" s="30" t="str">
        <f t="shared" si="56"/>
        <v/>
      </c>
      <c r="E470" s="30" t="str">
        <f t="shared" si="57"/>
        <v/>
      </c>
      <c r="F470" s="30" t="str">
        <f t="shared" si="58"/>
        <v/>
      </c>
      <c r="G470" s="30" t="str">
        <f t="shared" si="59"/>
        <v/>
      </c>
      <c r="H470" s="101" t="str">
        <f>IF(AND(M470&gt;0,M470&lt;=STATS!$C$22),1,"")</f>
        <v/>
      </c>
      <c r="J470" s="12">
        <v>469</v>
      </c>
      <c r="K470"/>
      <c r="L470"/>
      <c r="R470" s="7"/>
      <c r="S470" s="7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/>
      <c r="AG470" s="13"/>
      <c r="AH470" s="13"/>
      <c r="EZ470" s="98"/>
      <c r="FA470" s="98"/>
      <c r="FB470" s="98"/>
      <c r="FC470" s="98"/>
      <c r="FD470" s="98"/>
    </row>
    <row r="471" spans="2:160">
      <c r="B471" s="30">
        <f t="shared" si="54"/>
        <v>0</v>
      </c>
      <c r="C471" s="30" t="str">
        <f t="shared" si="55"/>
        <v/>
      </c>
      <c r="D471" s="30" t="str">
        <f t="shared" si="56"/>
        <v/>
      </c>
      <c r="E471" s="30" t="str">
        <f t="shared" si="57"/>
        <v/>
      </c>
      <c r="F471" s="30" t="str">
        <f t="shared" si="58"/>
        <v/>
      </c>
      <c r="G471" s="30" t="str">
        <f t="shared" si="59"/>
        <v/>
      </c>
      <c r="H471" s="101" t="str">
        <f>IF(AND(M471&gt;0,M471&lt;=STATS!$C$22),1,"")</f>
        <v/>
      </c>
      <c r="J471" s="12">
        <v>470</v>
      </c>
      <c r="K471"/>
      <c r="L471"/>
      <c r="R471" s="7"/>
      <c r="S471" s="7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  <c r="AH471" s="13"/>
      <c r="EZ471" s="98"/>
      <c r="FA471" s="98"/>
      <c r="FB471" s="98"/>
      <c r="FC471" s="98"/>
      <c r="FD471" s="98"/>
    </row>
    <row r="472" spans="2:160">
      <c r="B472" s="30">
        <f t="shared" si="54"/>
        <v>0</v>
      </c>
      <c r="C472" s="30" t="str">
        <f t="shared" si="55"/>
        <v/>
      </c>
      <c r="D472" s="30" t="str">
        <f t="shared" si="56"/>
        <v/>
      </c>
      <c r="E472" s="30" t="str">
        <f t="shared" si="57"/>
        <v/>
      </c>
      <c r="F472" s="30" t="str">
        <f t="shared" si="58"/>
        <v/>
      </c>
      <c r="G472" s="30" t="str">
        <f t="shared" si="59"/>
        <v/>
      </c>
      <c r="H472" s="101" t="str">
        <f>IF(AND(M472&gt;0,M472&lt;=STATS!$C$22),1,"")</f>
        <v/>
      </c>
      <c r="J472" s="12">
        <v>471</v>
      </c>
      <c r="K472"/>
      <c r="L472"/>
      <c r="R472" s="7"/>
      <c r="S472" s="7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F472" s="13"/>
      <c r="AG472" s="13"/>
      <c r="AH472" s="13"/>
      <c r="EZ472" s="98"/>
      <c r="FA472" s="98"/>
      <c r="FB472" s="98"/>
      <c r="FC472" s="98"/>
      <c r="FD472" s="98"/>
    </row>
    <row r="473" spans="2:160">
      <c r="B473" s="30">
        <f t="shared" si="54"/>
        <v>0</v>
      </c>
      <c r="C473" s="30" t="str">
        <f t="shared" si="55"/>
        <v/>
      </c>
      <c r="D473" s="30" t="str">
        <f t="shared" si="56"/>
        <v/>
      </c>
      <c r="E473" s="30" t="str">
        <f t="shared" si="57"/>
        <v/>
      </c>
      <c r="F473" s="30" t="str">
        <f t="shared" si="58"/>
        <v/>
      </c>
      <c r="G473" s="30" t="str">
        <f t="shared" si="59"/>
        <v/>
      </c>
      <c r="H473" s="101" t="str">
        <f>IF(AND(M473&gt;0,M473&lt;=STATS!$C$22),1,"")</f>
        <v/>
      </c>
      <c r="J473" s="12">
        <v>472</v>
      </c>
      <c r="K473"/>
      <c r="L473"/>
      <c r="R473" s="7"/>
      <c r="S473" s="7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  <c r="AH473" s="13"/>
      <c r="EZ473" s="98"/>
      <c r="FA473" s="98"/>
      <c r="FB473" s="98"/>
      <c r="FC473" s="98"/>
      <c r="FD473" s="98"/>
    </row>
    <row r="474" spans="2:160">
      <c r="B474" s="30">
        <f t="shared" si="54"/>
        <v>0</v>
      </c>
      <c r="C474" s="30" t="str">
        <f t="shared" si="55"/>
        <v/>
      </c>
      <c r="D474" s="30" t="str">
        <f t="shared" si="56"/>
        <v/>
      </c>
      <c r="E474" s="30" t="str">
        <f t="shared" si="57"/>
        <v/>
      </c>
      <c r="F474" s="30" t="str">
        <f t="shared" si="58"/>
        <v/>
      </c>
      <c r="G474" s="30" t="str">
        <f t="shared" si="59"/>
        <v/>
      </c>
      <c r="H474" s="101" t="str">
        <f>IF(AND(M474&gt;0,M474&lt;=STATS!$C$22),1,"")</f>
        <v/>
      </c>
      <c r="J474" s="12">
        <v>473</v>
      </c>
      <c r="K474"/>
      <c r="L474"/>
      <c r="R474" s="7"/>
      <c r="S474" s="7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  <c r="AG474" s="13"/>
      <c r="AH474" s="13"/>
      <c r="EZ474" s="98"/>
      <c r="FA474" s="98"/>
      <c r="FB474" s="98"/>
      <c r="FC474" s="98"/>
      <c r="FD474" s="98"/>
    </row>
    <row r="475" spans="2:160">
      <c r="B475" s="30">
        <f t="shared" si="54"/>
        <v>0</v>
      </c>
      <c r="C475" s="30" t="str">
        <f t="shared" si="55"/>
        <v/>
      </c>
      <c r="D475" s="30" t="str">
        <f t="shared" si="56"/>
        <v/>
      </c>
      <c r="E475" s="30" t="str">
        <f t="shared" si="57"/>
        <v/>
      </c>
      <c r="F475" s="30" t="str">
        <f t="shared" si="58"/>
        <v/>
      </c>
      <c r="G475" s="30" t="str">
        <f t="shared" si="59"/>
        <v/>
      </c>
      <c r="H475" s="101" t="str">
        <f>IF(AND(M475&gt;0,M475&lt;=STATS!$C$22),1,"")</f>
        <v/>
      </c>
      <c r="J475" s="12">
        <v>474</v>
      </c>
      <c r="K475"/>
      <c r="L475"/>
      <c r="R475" s="7"/>
      <c r="S475" s="7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F475" s="13"/>
      <c r="AG475" s="13"/>
      <c r="AH475" s="13"/>
      <c r="EZ475" s="98"/>
      <c r="FA475" s="98"/>
      <c r="FB475" s="98"/>
      <c r="FC475" s="98"/>
      <c r="FD475" s="98"/>
    </row>
    <row r="476" spans="2:160">
      <c r="B476" s="30">
        <f t="shared" si="54"/>
        <v>0</v>
      </c>
      <c r="C476" s="30" t="str">
        <f t="shared" si="55"/>
        <v/>
      </c>
      <c r="D476" s="30" t="str">
        <f t="shared" si="56"/>
        <v/>
      </c>
      <c r="E476" s="30" t="str">
        <f t="shared" si="57"/>
        <v/>
      </c>
      <c r="F476" s="30" t="str">
        <f t="shared" si="58"/>
        <v/>
      </c>
      <c r="G476" s="30" t="str">
        <f t="shared" si="59"/>
        <v/>
      </c>
      <c r="H476" s="101" t="str">
        <f>IF(AND(M476&gt;0,M476&lt;=STATS!$C$22),1,"")</f>
        <v/>
      </c>
      <c r="J476" s="12">
        <v>475</v>
      </c>
      <c r="K476"/>
      <c r="L476"/>
      <c r="R476" s="7"/>
      <c r="S476" s="7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F476" s="13"/>
      <c r="AG476" s="13"/>
      <c r="AH476" s="13"/>
      <c r="EZ476" s="98"/>
      <c r="FA476" s="98"/>
      <c r="FB476" s="98"/>
      <c r="FC476" s="98"/>
      <c r="FD476" s="98"/>
    </row>
    <row r="477" spans="2:160">
      <c r="B477" s="30">
        <f t="shared" si="54"/>
        <v>0</v>
      </c>
      <c r="C477" s="30" t="str">
        <f t="shared" si="55"/>
        <v/>
      </c>
      <c r="D477" s="30" t="str">
        <f t="shared" si="56"/>
        <v/>
      </c>
      <c r="E477" s="30" t="str">
        <f t="shared" si="57"/>
        <v/>
      </c>
      <c r="F477" s="30" t="str">
        <f t="shared" si="58"/>
        <v/>
      </c>
      <c r="G477" s="30" t="str">
        <f t="shared" si="59"/>
        <v/>
      </c>
      <c r="H477" s="101" t="str">
        <f>IF(AND(M477&gt;0,M477&lt;=STATS!$C$22),1,"")</f>
        <v/>
      </c>
      <c r="J477" s="12">
        <v>476</v>
      </c>
      <c r="K477"/>
      <c r="L477"/>
      <c r="R477" s="7"/>
      <c r="S477" s="7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  <c r="AH477" s="13"/>
      <c r="EZ477" s="98"/>
      <c r="FA477" s="98"/>
      <c r="FB477" s="98"/>
      <c r="FC477" s="98"/>
      <c r="FD477" s="98"/>
    </row>
    <row r="478" spans="2:160">
      <c r="B478" s="30">
        <f t="shared" si="54"/>
        <v>0</v>
      </c>
      <c r="C478" s="30" t="str">
        <f t="shared" si="55"/>
        <v/>
      </c>
      <c r="D478" s="30" t="str">
        <f t="shared" si="56"/>
        <v/>
      </c>
      <c r="E478" s="30" t="str">
        <f t="shared" si="57"/>
        <v/>
      </c>
      <c r="F478" s="30" t="str">
        <f t="shared" si="58"/>
        <v/>
      </c>
      <c r="G478" s="30" t="str">
        <f t="shared" si="59"/>
        <v/>
      </c>
      <c r="H478" s="101" t="str">
        <f>IF(AND(M478&gt;0,M478&lt;=STATS!$C$22),1,"")</f>
        <v/>
      </c>
      <c r="J478" s="12">
        <v>477</v>
      </c>
      <c r="K478"/>
      <c r="L478"/>
      <c r="R478" s="7"/>
      <c r="S478" s="7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/>
      <c r="AG478" s="13"/>
      <c r="AH478" s="13"/>
      <c r="EZ478" s="98"/>
      <c r="FA478" s="98"/>
      <c r="FB478" s="98"/>
      <c r="FC478" s="98"/>
      <c r="FD478" s="98"/>
    </row>
    <row r="479" spans="2:160">
      <c r="B479" s="30">
        <f t="shared" si="54"/>
        <v>0</v>
      </c>
      <c r="C479" s="30" t="str">
        <f t="shared" si="55"/>
        <v/>
      </c>
      <c r="D479" s="30" t="str">
        <f t="shared" si="56"/>
        <v/>
      </c>
      <c r="E479" s="30" t="str">
        <f t="shared" si="57"/>
        <v/>
      </c>
      <c r="F479" s="30" t="str">
        <f t="shared" si="58"/>
        <v/>
      </c>
      <c r="G479" s="30" t="str">
        <f t="shared" si="59"/>
        <v/>
      </c>
      <c r="H479" s="101" t="str">
        <f>IF(AND(M479&gt;0,M479&lt;=STATS!$C$22),1,"")</f>
        <v/>
      </c>
      <c r="J479" s="12">
        <v>478</v>
      </c>
      <c r="K479"/>
      <c r="L479"/>
      <c r="R479" s="7"/>
      <c r="S479" s="7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  <c r="AH479" s="13"/>
      <c r="EZ479" s="98"/>
      <c r="FA479" s="98"/>
      <c r="FB479" s="98"/>
      <c r="FC479" s="98"/>
      <c r="FD479" s="98"/>
    </row>
    <row r="480" spans="2:160">
      <c r="B480" s="30">
        <f t="shared" si="54"/>
        <v>0</v>
      </c>
      <c r="C480" s="30" t="str">
        <f t="shared" si="55"/>
        <v/>
      </c>
      <c r="D480" s="30" t="str">
        <f t="shared" si="56"/>
        <v/>
      </c>
      <c r="E480" s="30" t="str">
        <f t="shared" si="57"/>
        <v/>
      </c>
      <c r="F480" s="30" t="str">
        <f t="shared" si="58"/>
        <v/>
      </c>
      <c r="G480" s="30" t="str">
        <f t="shared" si="59"/>
        <v/>
      </c>
      <c r="H480" s="101" t="str">
        <f>IF(AND(M480&gt;0,M480&lt;=STATS!$C$22),1,"")</f>
        <v/>
      </c>
      <c r="J480" s="12">
        <v>479</v>
      </c>
      <c r="K480"/>
      <c r="L480"/>
      <c r="R480" s="7"/>
      <c r="S480" s="7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/>
      <c r="AG480" s="13"/>
      <c r="AH480" s="13"/>
      <c r="EZ480" s="98"/>
      <c r="FA480" s="98"/>
      <c r="FB480" s="98"/>
      <c r="FC480" s="98"/>
      <c r="FD480" s="98"/>
    </row>
    <row r="481" spans="2:160">
      <c r="B481" s="30">
        <f t="shared" si="54"/>
        <v>0</v>
      </c>
      <c r="C481" s="30" t="str">
        <f t="shared" si="55"/>
        <v/>
      </c>
      <c r="D481" s="30" t="str">
        <f t="shared" si="56"/>
        <v/>
      </c>
      <c r="E481" s="30" t="str">
        <f t="shared" si="57"/>
        <v/>
      </c>
      <c r="F481" s="30" t="str">
        <f t="shared" si="58"/>
        <v/>
      </c>
      <c r="G481" s="30" t="str">
        <f t="shared" si="59"/>
        <v/>
      </c>
      <c r="H481" s="101" t="str">
        <f>IF(AND(M481&gt;0,M481&lt;=STATS!$C$22),1,"")</f>
        <v/>
      </c>
      <c r="J481" s="12">
        <v>480</v>
      </c>
      <c r="K481"/>
      <c r="L481"/>
      <c r="R481" s="7"/>
      <c r="S481" s="7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3"/>
      <c r="EZ481" s="98"/>
      <c r="FA481" s="98"/>
      <c r="FB481" s="98"/>
      <c r="FC481" s="98"/>
      <c r="FD481" s="98"/>
    </row>
    <row r="482" spans="2:160">
      <c r="B482" s="30">
        <f t="shared" si="54"/>
        <v>0</v>
      </c>
      <c r="C482" s="30" t="str">
        <f t="shared" si="55"/>
        <v/>
      </c>
      <c r="D482" s="30" t="str">
        <f t="shared" si="56"/>
        <v/>
      </c>
      <c r="E482" s="30" t="str">
        <f t="shared" si="57"/>
        <v/>
      </c>
      <c r="F482" s="30" t="str">
        <f t="shared" si="58"/>
        <v/>
      </c>
      <c r="G482" s="30" t="str">
        <f t="shared" si="59"/>
        <v/>
      </c>
      <c r="H482" s="101" t="str">
        <f>IF(AND(M482&gt;0,M482&lt;=STATS!$C$22),1,"")</f>
        <v/>
      </c>
      <c r="J482" s="12">
        <v>481</v>
      </c>
      <c r="K482"/>
      <c r="L482"/>
      <c r="R482" s="7"/>
      <c r="S482" s="7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  <c r="AH482" s="13"/>
      <c r="EZ482" s="98"/>
      <c r="FA482" s="98"/>
      <c r="FB482" s="98"/>
      <c r="FC482" s="98"/>
      <c r="FD482" s="98"/>
    </row>
    <row r="483" spans="2:160">
      <c r="B483" s="30">
        <f t="shared" si="54"/>
        <v>0</v>
      </c>
      <c r="C483" s="30" t="str">
        <f t="shared" si="55"/>
        <v/>
      </c>
      <c r="D483" s="30" t="str">
        <f t="shared" si="56"/>
        <v/>
      </c>
      <c r="E483" s="30" t="str">
        <f t="shared" si="57"/>
        <v/>
      </c>
      <c r="F483" s="30" t="str">
        <f t="shared" si="58"/>
        <v/>
      </c>
      <c r="G483" s="30" t="str">
        <f t="shared" si="59"/>
        <v/>
      </c>
      <c r="H483" s="101" t="str">
        <f>IF(AND(M483&gt;0,M483&lt;=STATS!$C$22),1,"")</f>
        <v/>
      </c>
      <c r="J483" s="12">
        <v>482</v>
      </c>
      <c r="K483"/>
      <c r="L483"/>
      <c r="R483" s="7"/>
      <c r="S483" s="7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F483" s="13"/>
      <c r="AG483" s="13"/>
      <c r="AH483" s="13"/>
      <c r="EZ483" s="98"/>
      <c r="FA483" s="98"/>
      <c r="FB483" s="98"/>
      <c r="FC483" s="98"/>
      <c r="FD483" s="98"/>
    </row>
    <row r="484" spans="2:160">
      <c r="B484" s="30">
        <f t="shared" si="54"/>
        <v>0</v>
      </c>
      <c r="C484" s="30" t="str">
        <f t="shared" si="55"/>
        <v/>
      </c>
      <c r="D484" s="30" t="str">
        <f t="shared" si="56"/>
        <v/>
      </c>
      <c r="E484" s="30" t="str">
        <f t="shared" si="57"/>
        <v/>
      </c>
      <c r="F484" s="30" t="str">
        <f t="shared" si="58"/>
        <v/>
      </c>
      <c r="G484" s="30" t="str">
        <f t="shared" si="59"/>
        <v/>
      </c>
      <c r="H484" s="101" t="str">
        <f>IF(AND(M484&gt;0,M484&lt;=STATS!$C$22),1,"")</f>
        <v/>
      </c>
      <c r="J484" s="12">
        <v>483</v>
      </c>
      <c r="K484"/>
      <c r="L484"/>
      <c r="R484" s="7"/>
      <c r="S484" s="7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F484" s="13"/>
      <c r="AG484" s="13"/>
      <c r="AH484" s="13"/>
      <c r="EZ484" s="98"/>
      <c r="FA484" s="98"/>
      <c r="FB484" s="98"/>
      <c r="FC484" s="98"/>
      <c r="FD484" s="98"/>
    </row>
    <row r="485" spans="2:160">
      <c r="B485" s="30">
        <f t="shared" si="54"/>
        <v>0</v>
      </c>
      <c r="C485" s="30" t="str">
        <f t="shared" si="55"/>
        <v/>
      </c>
      <c r="D485" s="30" t="str">
        <f t="shared" si="56"/>
        <v/>
      </c>
      <c r="E485" s="30" t="str">
        <f t="shared" si="57"/>
        <v/>
      </c>
      <c r="F485" s="30" t="str">
        <f t="shared" si="58"/>
        <v/>
      </c>
      <c r="G485" s="30" t="str">
        <f t="shared" si="59"/>
        <v/>
      </c>
      <c r="H485" s="101" t="str">
        <f>IF(AND(M485&gt;0,M485&lt;=STATS!$C$22),1,"")</f>
        <v/>
      </c>
      <c r="J485" s="12">
        <v>484</v>
      </c>
      <c r="K485"/>
      <c r="L485"/>
      <c r="R485" s="7"/>
      <c r="S485" s="7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  <c r="AH485" s="13"/>
      <c r="EZ485" s="98"/>
      <c r="FA485" s="98"/>
      <c r="FB485" s="98"/>
      <c r="FC485" s="98"/>
      <c r="FD485" s="98"/>
    </row>
    <row r="486" spans="2:160">
      <c r="B486" s="30">
        <f t="shared" si="54"/>
        <v>0</v>
      </c>
      <c r="C486" s="30" t="str">
        <f t="shared" si="55"/>
        <v/>
      </c>
      <c r="D486" s="30" t="str">
        <f t="shared" si="56"/>
        <v/>
      </c>
      <c r="E486" s="30" t="str">
        <f t="shared" si="57"/>
        <v/>
      </c>
      <c r="F486" s="30" t="str">
        <f t="shared" si="58"/>
        <v/>
      </c>
      <c r="G486" s="30" t="str">
        <f t="shared" si="59"/>
        <v/>
      </c>
      <c r="H486" s="101" t="str">
        <f>IF(AND(M486&gt;0,M486&lt;=STATS!$C$22),1,"")</f>
        <v/>
      </c>
      <c r="J486" s="12">
        <v>485</v>
      </c>
      <c r="K486"/>
      <c r="L486"/>
      <c r="R486" s="7"/>
      <c r="S486" s="7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/>
      <c r="EZ486" s="98"/>
      <c r="FA486" s="98"/>
      <c r="FB486" s="98"/>
      <c r="FC486" s="98"/>
      <c r="FD486" s="98"/>
    </row>
    <row r="487" spans="2:160">
      <c r="B487" s="30">
        <f t="shared" si="54"/>
        <v>0</v>
      </c>
      <c r="C487" s="30" t="str">
        <f t="shared" si="55"/>
        <v/>
      </c>
      <c r="D487" s="30" t="str">
        <f t="shared" si="56"/>
        <v/>
      </c>
      <c r="E487" s="30" t="str">
        <f t="shared" si="57"/>
        <v/>
      </c>
      <c r="F487" s="30" t="str">
        <f t="shared" si="58"/>
        <v/>
      </c>
      <c r="G487" s="30" t="str">
        <f t="shared" si="59"/>
        <v/>
      </c>
      <c r="H487" s="101" t="str">
        <f>IF(AND(M487&gt;0,M487&lt;=STATS!$C$22),1,"")</f>
        <v/>
      </c>
      <c r="J487" s="12">
        <v>486</v>
      </c>
      <c r="K487"/>
      <c r="L487"/>
      <c r="R487" s="7"/>
      <c r="S487" s="7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  <c r="AH487" s="13"/>
      <c r="EZ487" s="98"/>
      <c r="FA487" s="98"/>
      <c r="FB487" s="98"/>
      <c r="FC487" s="98"/>
      <c r="FD487" s="98"/>
    </row>
    <row r="488" spans="2:160">
      <c r="B488" s="30">
        <f t="shared" si="54"/>
        <v>0</v>
      </c>
      <c r="C488" s="30" t="str">
        <f t="shared" si="55"/>
        <v/>
      </c>
      <c r="D488" s="30" t="str">
        <f t="shared" si="56"/>
        <v/>
      </c>
      <c r="E488" s="30" t="str">
        <f t="shared" si="57"/>
        <v/>
      </c>
      <c r="F488" s="30" t="str">
        <f t="shared" si="58"/>
        <v/>
      </c>
      <c r="G488" s="30" t="str">
        <f t="shared" si="59"/>
        <v/>
      </c>
      <c r="H488" s="101" t="str">
        <f>IF(AND(M488&gt;0,M488&lt;=STATS!$C$22),1,"")</f>
        <v/>
      </c>
      <c r="J488" s="12">
        <v>487</v>
      </c>
      <c r="K488"/>
      <c r="L488"/>
      <c r="R488" s="7"/>
      <c r="S488" s="7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/>
      <c r="AG488" s="13"/>
      <c r="AH488" s="13"/>
      <c r="EZ488" s="98"/>
      <c r="FA488" s="98"/>
      <c r="FB488" s="98"/>
      <c r="FC488" s="98"/>
      <c r="FD488" s="98"/>
    </row>
    <row r="489" spans="2:160">
      <c r="B489" s="30">
        <f t="shared" si="54"/>
        <v>0</v>
      </c>
      <c r="C489" s="30" t="str">
        <f t="shared" si="55"/>
        <v/>
      </c>
      <c r="D489" s="30" t="str">
        <f t="shared" si="56"/>
        <v/>
      </c>
      <c r="E489" s="30" t="str">
        <f t="shared" si="57"/>
        <v/>
      </c>
      <c r="F489" s="30" t="str">
        <f t="shared" si="58"/>
        <v/>
      </c>
      <c r="G489" s="30" t="str">
        <f t="shared" si="59"/>
        <v/>
      </c>
      <c r="H489" s="101" t="str">
        <f>IF(AND(M489&gt;0,M489&lt;=STATS!$C$22),1,"")</f>
        <v/>
      </c>
      <c r="J489" s="12">
        <v>488</v>
      </c>
      <c r="K489"/>
      <c r="L489"/>
      <c r="R489" s="7"/>
      <c r="S489" s="7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  <c r="AH489" s="13"/>
      <c r="EZ489" s="98"/>
      <c r="FA489" s="98"/>
      <c r="FB489" s="98"/>
      <c r="FC489" s="98"/>
      <c r="FD489" s="98"/>
    </row>
    <row r="490" spans="2:160">
      <c r="B490" s="30">
        <f t="shared" si="54"/>
        <v>0</v>
      </c>
      <c r="C490" s="30" t="str">
        <f t="shared" si="55"/>
        <v/>
      </c>
      <c r="D490" s="30" t="str">
        <f t="shared" si="56"/>
        <v/>
      </c>
      <c r="E490" s="30" t="str">
        <f t="shared" si="57"/>
        <v/>
      </c>
      <c r="F490" s="30" t="str">
        <f t="shared" si="58"/>
        <v/>
      </c>
      <c r="G490" s="30" t="str">
        <f t="shared" si="59"/>
        <v/>
      </c>
      <c r="H490" s="101" t="str">
        <f>IF(AND(M490&gt;0,M490&lt;=STATS!$C$22),1,"")</f>
        <v/>
      </c>
      <c r="J490" s="12">
        <v>489</v>
      </c>
      <c r="K490"/>
      <c r="L490"/>
      <c r="R490" s="7"/>
      <c r="S490" s="7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3"/>
      <c r="EZ490" s="98"/>
      <c r="FA490" s="98"/>
      <c r="FB490" s="98"/>
      <c r="FC490" s="98"/>
      <c r="FD490" s="98"/>
    </row>
    <row r="491" spans="2:160">
      <c r="B491" s="30">
        <f t="shared" si="54"/>
        <v>0</v>
      </c>
      <c r="C491" s="30" t="str">
        <f t="shared" si="55"/>
        <v/>
      </c>
      <c r="D491" s="30" t="str">
        <f t="shared" si="56"/>
        <v/>
      </c>
      <c r="E491" s="30" t="str">
        <f t="shared" si="57"/>
        <v/>
      </c>
      <c r="F491" s="30" t="str">
        <f t="shared" si="58"/>
        <v/>
      </c>
      <c r="G491" s="30" t="str">
        <f t="shared" si="59"/>
        <v/>
      </c>
      <c r="H491" s="101" t="str">
        <f>IF(AND(M491&gt;0,M491&lt;=STATS!$C$22),1,"")</f>
        <v/>
      </c>
      <c r="J491" s="12">
        <v>490</v>
      </c>
      <c r="K491"/>
      <c r="L491"/>
      <c r="R491" s="7"/>
      <c r="S491" s="7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/>
      <c r="AG491" s="13"/>
      <c r="AH491" s="13"/>
      <c r="EZ491" s="98"/>
      <c r="FA491" s="98"/>
      <c r="FB491" s="98"/>
      <c r="FC491" s="98"/>
      <c r="FD491" s="98"/>
    </row>
    <row r="492" spans="2:160">
      <c r="B492" s="30">
        <f t="shared" si="54"/>
        <v>0</v>
      </c>
      <c r="C492" s="30" t="str">
        <f t="shared" si="55"/>
        <v/>
      </c>
      <c r="D492" s="30" t="str">
        <f t="shared" si="56"/>
        <v/>
      </c>
      <c r="E492" s="30" t="str">
        <f t="shared" si="57"/>
        <v/>
      </c>
      <c r="F492" s="30" t="str">
        <f t="shared" si="58"/>
        <v/>
      </c>
      <c r="G492" s="30" t="str">
        <f t="shared" si="59"/>
        <v/>
      </c>
      <c r="H492" s="101" t="str">
        <f>IF(AND(M492&gt;0,M492&lt;=STATS!$C$22),1,"")</f>
        <v/>
      </c>
      <c r="J492" s="12">
        <v>491</v>
      </c>
      <c r="K492"/>
      <c r="L492"/>
      <c r="R492" s="7"/>
      <c r="S492" s="7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EZ492" s="98"/>
      <c r="FA492" s="98"/>
      <c r="FB492" s="98"/>
      <c r="FC492" s="98"/>
      <c r="FD492" s="98"/>
    </row>
    <row r="493" spans="2:160">
      <c r="B493" s="30">
        <f t="shared" si="54"/>
        <v>0</v>
      </c>
      <c r="C493" s="30" t="str">
        <f t="shared" si="55"/>
        <v/>
      </c>
      <c r="D493" s="30" t="str">
        <f t="shared" si="56"/>
        <v/>
      </c>
      <c r="E493" s="30" t="str">
        <f t="shared" si="57"/>
        <v/>
      </c>
      <c r="F493" s="30" t="str">
        <f t="shared" si="58"/>
        <v/>
      </c>
      <c r="G493" s="30" t="str">
        <f t="shared" si="59"/>
        <v/>
      </c>
      <c r="H493" s="101" t="str">
        <f>IF(AND(M493&gt;0,M493&lt;=STATS!$C$22),1,"")</f>
        <v/>
      </c>
      <c r="J493" s="12">
        <v>492</v>
      </c>
      <c r="K493"/>
      <c r="L493"/>
      <c r="R493" s="7"/>
      <c r="S493" s="7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/>
      <c r="AG493" s="13"/>
      <c r="AH493" s="13"/>
      <c r="EZ493" s="98"/>
      <c r="FA493" s="98"/>
      <c r="FB493" s="98"/>
      <c r="FC493" s="98"/>
      <c r="FD493" s="98"/>
    </row>
    <row r="494" spans="2:160">
      <c r="B494" s="30">
        <f t="shared" si="54"/>
        <v>0</v>
      </c>
      <c r="C494" s="30" t="str">
        <f t="shared" si="55"/>
        <v/>
      </c>
      <c r="D494" s="30" t="str">
        <f t="shared" si="56"/>
        <v/>
      </c>
      <c r="E494" s="30" t="str">
        <f t="shared" si="57"/>
        <v/>
      </c>
      <c r="F494" s="30" t="str">
        <f t="shared" si="58"/>
        <v/>
      </c>
      <c r="G494" s="30" t="str">
        <f t="shared" si="59"/>
        <v/>
      </c>
      <c r="H494" s="101" t="str">
        <f>IF(AND(M494&gt;0,M494&lt;=STATS!$C$22),1,"")</f>
        <v/>
      </c>
      <c r="J494" s="12">
        <v>493</v>
      </c>
      <c r="K494"/>
      <c r="L494"/>
      <c r="R494" s="7"/>
      <c r="S494" s="7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F494" s="13"/>
      <c r="AG494" s="13"/>
      <c r="AH494" s="13"/>
      <c r="EZ494" s="98"/>
      <c r="FA494" s="98"/>
      <c r="FB494" s="98"/>
      <c r="FC494" s="98"/>
      <c r="FD494" s="98"/>
    </row>
    <row r="495" spans="2:160">
      <c r="B495" s="30">
        <f t="shared" si="54"/>
        <v>0</v>
      </c>
      <c r="C495" s="30" t="str">
        <f t="shared" si="55"/>
        <v/>
      </c>
      <c r="D495" s="30" t="str">
        <f t="shared" si="56"/>
        <v/>
      </c>
      <c r="E495" s="30" t="str">
        <f t="shared" si="57"/>
        <v/>
      </c>
      <c r="F495" s="30" t="str">
        <f t="shared" si="58"/>
        <v/>
      </c>
      <c r="G495" s="30" t="str">
        <f t="shared" si="59"/>
        <v/>
      </c>
      <c r="H495" s="101" t="str">
        <f>IF(AND(M495&gt;0,M495&lt;=STATS!$C$22),1,"")</f>
        <v/>
      </c>
      <c r="J495" s="12">
        <v>494</v>
      </c>
      <c r="K495"/>
      <c r="L495"/>
      <c r="R495" s="7"/>
      <c r="S495" s="7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  <c r="AH495" s="13"/>
      <c r="EZ495" s="98"/>
      <c r="FA495" s="98"/>
      <c r="FB495" s="98"/>
      <c r="FC495" s="98"/>
      <c r="FD495" s="98"/>
    </row>
    <row r="496" spans="2:160">
      <c r="B496" s="30">
        <f t="shared" si="54"/>
        <v>0</v>
      </c>
      <c r="C496" s="30" t="str">
        <f t="shared" si="55"/>
        <v/>
      </c>
      <c r="D496" s="30" t="str">
        <f t="shared" si="56"/>
        <v/>
      </c>
      <c r="E496" s="30" t="str">
        <f t="shared" si="57"/>
        <v/>
      </c>
      <c r="F496" s="30" t="str">
        <f t="shared" si="58"/>
        <v/>
      </c>
      <c r="G496" s="30" t="str">
        <f t="shared" si="59"/>
        <v/>
      </c>
      <c r="H496" s="101" t="str">
        <f>IF(AND(M496&gt;0,M496&lt;=STATS!$C$22),1,"")</f>
        <v/>
      </c>
      <c r="J496" s="12">
        <v>495</v>
      </c>
      <c r="K496"/>
      <c r="L496"/>
      <c r="R496" s="7"/>
      <c r="S496" s="7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3"/>
      <c r="AG496" s="13"/>
      <c r="AH496" s="13"/>
      <c r="EZ496" s="98"/>
      <c r="FA496" s="98"/>
      <c r="FB496" s="98"/>
      <c r="FC496" s="98"/>
      <c r="FD496" s="98"/>
    </row>
    <row r="497" spans="2:160">
      <c r="B497" s="30">
        <f t="shared" si="54"/>
        <v>0</v>
      </c>
      <c r="C497" s="30" t="str">
        <f t="shared" si="55"/>
        <v/>
      </c>
      <c r="D497" s="30" t="str">
        <f t="shared" si="56"/>
        <v/>
      </c>
      <c r="E497" s="30" t="str">
        <f t="shared" si="57"/>
        <v/>
      </c>
      <c r="F497" s="30" t="str">
        <f t="shared" si="58"/>
        <v/>
      </c>
      <c r="G497" s="30" t="str">
        <f t="shared" si="59"/>
        <v/>
      </c>
      <c r="H497" s="101" t="str">
        <f>IF(AND(M497&gt;0,M497&lt;=STATS!$C$22),1,"")</f>
        <v/>
      </c>
      <c r="J497" s="12">
        <v>496</v>
      </c>
      <c r="K497"/>
      <c r="L497"/>
      <c r="R497" s="7"/>
      <c r="S497" s="7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/>
      <c r="AG497" s="13"/>
      <c r="AH497" s="13"/>
      <c r="EZ497" s="98"/>
      <c r="FA497" s="98"/>
      <c r="FB497" s="98"/>
      <c r="FC497" s="98"/>
      <c r="FD497" s="98"/>
    </row>
    <row r="498" spans="2:160">
      <c r="B498" s="30">
        <f t="shared" si="54"/>
        <v>0</v>
      </c>
      <c r="C498" s="30" t="str">
        <f t="shared" si="55"/>
        <v/>
      </c>
      <c r="D498" s="30" t="str">
        <f t="shared" si="56"/>
        <v/>
      </c>
      <c r="E498" s="30" t="str">
        <f t="shared" si="57"/>
        <v/>
      </c>
      <c r="F498" s="30" t="str">
        <f t="shared" si="58"/>
        <v/>
      </c>
      <c r="G498" s="30" t="str">
        <f t="shared" si="59"/>
        <v/>
      </c>
      <c r="H498" s="101" t="str">
        <f>IF(AND(M498&gt;0,M498&lt;=STATS!$C$22),1,"")</f>
        <v/>
      </c>
      <c r="J498" s="12">
        <v>497</v>
      </c>
      <c r="K498"/>
      <c r="L498"/>
      <c r="R498" s="7"/>
      <c r="S498" s="7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  <c r="AG498" s="13"/>
      <c r="AH498" s="13"/>
      <c r="EZ498" s="98"/>
      <c r="FA498" s="98"/>
      <c r="FB498" s="98"/>
      <c r="FC498" s="98"/>
      <c r="FD498" s="98"/>
    </row>
    <row r="499" spans="2:160">
      <c r="B499" s="30">
        <f t="shared" si="54"/>
        <v>0</v>
      </c>
      <c r="C499" s="30" t="str">
        <f t="shared" si="55"/>
        <v/>
      </c>
      <c r="D499" s="30" t="str">
        <f t="shared" si="56"/>
        <v/>
      </c>
      <c r="E499" s="30" t="str">
        <f t="shared" si="57"/>
        <v/>
      </c>
      <c r="F499" s="30" t="str">
        <f t="shared" si="58"/>
        <v/>
      </c>
      <c r="G499" s="30" t="str">
        <f t="shared" si="59"/>
        <v/>
      </c>
      <c r="H499" s="101" t="str">
        <f>IF(AND(M499&gt;0,M499&lt;=STATS!$C$22),1,"")</f>
        <v/>
      </c>
      <c r="J499" s="12">
        <v>498</v>
      </c>
      <c r="K499"/>
      <c r="L499"/>
      <c r="R499" s="7"/>
      <c r="S499" s="7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  <c r="AH499" s="13"/>
      <c r="EZ499" s="98"/>
      <c r="FA499" s="98"/>
      <c r="FB499" s="98"/>
      <c r="FC499" s="98"/>
      <c r="FD499" s="98"/>
    </row>
    <row r="500" spans="2:160">
      <c r="B500" s="30">
        <f t="shared" si="54"/>
        <v>0</v>
      </c>
      <c r="C500" s="30" t="str">
        <f t="shared" si="55"/>
        <v/>
      </c>
      <c r="D500" s="30" t="str">
        <f t="shared" si="56"/>
        <v/>
      </c>
      <c r="E500" s="30" t="str">
        <f t="shared" si="57"/>
        <v/>
      </c>
      <c r="F500" s="30" t="str">
        <f t="shared" si="58"/>
        <v/>
      </c>
      <c r="G500" s="30" t="str">
        <f t="shared" si="59"/>
        <v/>
      </c>
      <c r="H500" s="101" t="str">
        <f>IF(AND(M500&gt;0,M500&lt;=STATS!$C$22),1,"")</f>
        <v/>
      </c>
      <c r="J500" s="12">
        <v>499</v>
      </c>
      <c r="K500"/>
      <c r="L500"/>
      <c r="R500" s="7"/>
      <c r="S500" s="7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3"/>
      <c r="AG500" s="13"/>
      <c r="AH500" s="13"/>
      <c r="EZ500" s="98"/>
      <c r="FA500" s="98"/>
      <c r="FB500" s="98"/>
      <c r="FC500" s="98"/>
      <c r="FD500" s="98"/>
    </row>
    <row r="501" spans="2:160">
      <c r="B501" s="30">
        <f t="shared" si="54"/>
        <v>0</v>
      </c>
      <c r="C501" s="30" t="str">
        <f t="shared" si="55"/>
        <v/>
      </c>
      <c r="D501" s="30" t="str">
        <f t="shared" si="56"/>
        <v/>
      </c>
      <c r="E501" s="30" t="str">
        <f t="shared" si="57"/>
        <v/>
      </c>
      <c r="F501" s="30" t="str">
        <f t="shared" si="58"/>
        <v/>
      </c>
      <c r="G501" s="30" t="str">
        <f t="shared" si="59"/>
        <v/>
      </c>
      <c r="H501" s="101" t="str">
        <f>IF(AND(M501&gt;0,M501&lt;=STATS!$C$22),1,"")</f>
        <v/>
      </c>
      <c r="J501" s="12">
        <v>500</v>
      </c>
      <c r="K501"/>
      <c r="L501"/>
      <c r="R501" s="7"/>
      <c r="S501" s="7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F501" s="13"/>
      <c r="AG501" s="13"/>
      <c r="AH501" s="13"/>
      <c r="EZ501" s="98"/>
      <c r="FA501" s="98"/>
      <c r="FB501" s="98"/>
      <c r="FC501" s="98"/>
      <c r="FD501" s="98"/>
    </row>
    <row r="502" spans="2:160">
      <c r="B502" s="30">
        <f t="shared" si="54"/>
        <v>0</v>
      </c>
      <c r="C502" s="30" t="str">
        <f t="shared" si="55"/>
        <v/>
      </c>
      <c r="D502" s="30" t="str">
        <f t="shared" si="56"/>
        <v/>
      </c>
      <c r="E502" s="30" t="str">
        <f t="shared" si="57"/>
        <v/>
      </c>
      <c r="F502" s="30" t="str">
        <f t="shared" si="58"/>
        <v/>
      </c>
      <c r="G502" s="30" t="str">
        <f t="shared" si="59"/>
        <v/>
      </c>
      <c r="H502" s="101" t="str">
        <f>IF(AND(M502&gt;0,M502&lt;=STATS!$C$22),1,"")</f>
        <v/>
      </c>
      <c r="J502" s="12">
        <v>501</v>
      </c>
      <c r="K502"/>
      <c r="L502"/>
      <c r="R502" s="7"/>
      <c r="S502" s="7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3"/>
      <c r="EZ502" s="98"/>
      <c r="FA502" s="98"/>
      <c r="FB502" s="98"/>
      <c r="FC502" s="98"/>
      <c r="FD502" s="98"/>
    </row>
    <row r="503" spans="2:160">
      <c r="B503" s="30">
        <f t="shared" si="54"/>
        <v>0</v>
      </c>
      <c r="C503" s="30" t="str">
        <f t="shared" si="55"/>
        <v/>
      </c>
      <c r="D503" s="30" t="str">
        <f t="shared" si="56"/>
        <v/>
      </c>
      <c r="E503" s="30" t="str">
        <f t="shared" si="57"/>
        <v/>
      </c>
      <c r="F503" s="30" t="str">
        <f t="shared" si="58"/>
        <v/>
      </c>
      <c r="G503" s="30" t="str">
        <f t="shared" si="59"/>
        <v/>
      </c>
      <c r="H503" s="101" t="str">
        <f>IF(AND(M503&gt;0,M503&lt;=STATS!$C$22),1,"")</f>
        <v/>
      </c>
      <c r="J503" s="12">
        <v>502</v>
      </c>
      <c r="K503"/>
      <c r="L503"/>
      <c r="R503" s="7"/>
      <c r="S503" s="7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3"/>
      <c r="AG503" s="13"/>
      <c r="AH503" s="13"/>
      <c r="EZ503" s="98"/>
      <c r="FA503" s="98"/>
      <c r="FB503" s="98"/>
      <c r="FC503" s="98"/>
      <c r="FD503" s="98"/>
    </row>
    <row r="504" spans="2:160">
      <c r="B504" s="30">
        <f t="shared" si="54"/>
        <v>0</v>
      </c>
      <c r="C504" s="30" t="str">
        <f t="shared" si="55"/>
        <v/>
      </c>
      <c r="D504" s="30" t="str">
        <f t="shared" si="56"/>
        <v/>
      </c>
      <c r="E504" s="30" t="str">
        <f t="shared" si="57"/>
        <v/>
      </c>
      <c r="F504" s="30" t="str">
        <f t="shared" si="58"/>
        <v/>
      </c>
      <c r="G504" s="30" t="str">
        <f t="shared" si="59"/>
        <v/>
      </c>
      <c r="H504" s="101" t="str">
        <f>IF(AND(M504&gt;0,M504&lt;=STATS!$C$22),1,"")</f>
        <v/>
      </c>
      <c r="J504" s="12">
        <v>503</v>
      </c>
      <c r="K504"/>
      <c r="L504"/>
      <c r="R504" s="7"/>
      <c r="S504" s="7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  <c r="AG504" s="13"/>
      <c r="AH504" s="13"/>
      <c r="EZ504" s="98"/>
      <c r="FA504" s="98"/>
      <c r="FB504" s="98"/>
      <c r="FC504" s="98"/>
      <c r="FD504" s="98"/>
    </row>
    <row r="505" spans="2:160">
      <c r="B505" s="30">
        <f t="shared" si="54"/>
        <v>0</v>
      </c>
      <c r="C505" s="30" t="str">
        <f t="shared" si="55"/>
        <v/>
      </c>
      <c r="D505" s="30" t="str">
        <f t="shared" si="56"/>
        <v/>
      </c>
      <c r="E505" s="30" t="str">
        <f t="shared" si="57"/>
        <v/>
      </c>
      <c r="F505" s="30" t="str">
        <f t="shared" si="58"/>
        <v/>
      </c>
      <c r="G505" s="30" t="str">
        <f t="shared" si="59"/>
        <v/>
      </c>
      <c r="H505" s="101" t="str">
        <f>IF(AND(M505&gt;0,M505&lt;=STATS!$C$22),1,"")</f>
        <v/>
      </c>
      <c r="J505" s="12">
        <v>504</v>
      </c>
      <c r="K505"/>
      <c r="L505"/>
      <c r="R505" s="7"/>
      <c r="S505" s="7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F505" s="13"/>
      <c r="AG505" s="13"/>
      <c r="AH505" s="13"/>
      <c r="EZ505" s="98"/>
      <c r="FA505" s="98"/>
      <c r="FB505" s="98"/>
      <c r="FC505" s="98"/>
      <c r="FD505" s="98"/>
    </row>
    <row r="506" spans="2:160">
      <c r="B506" s="30">
        <f t="shared" si="54"/>
        <v>0</v>
      </c>
      <c r="C506" s="30" t="str">
        <f t="shared" si="55"/>
        <v/>
      </c>
      <c r="D506" s="30" t="str">
        <f t="shared" si="56"/>
        <v/>
      </c>
      <c r="E506" s="30" t="str">
        <f t="shared" si="57"/>
        <v/>
      </c>
      <c r="F506" s="30" t="str">
        <f t="shared" si="58"/>
        <v/>
      </c>
      <c r="G506" s="30" t="str">
        <f t="shared" si="59"/>
        <v/>
      </c>
      <c r="H506" s="101" t="str">
        <f>IF(AND(M506&gt;0,M506&lt;=STATS!$C$22),1,"")</f>
        <v/>
      </c>
      <c r="J506" s="12">
        <v>505</v>
      </c>
      <c r="K506"/>
      <c r="L506"/>
      <c r="R506" s="7"/>
      <c r="S506" s="7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  <c r="AG506" s="13"/>
      <c r="AH506" s="13"/>
      <c r="EZ506" s="98"/>
      <c r="FA506" s="98"/>
      <c r="FB506" s="98"/>
      <c r="FC506" s="98"/>
      <c r="FD506" s="98"/>
    </row>
    <row r="507" spans="2:160">
      <c r="B507" s="30">
        <f t="shared" si="54"/>
        <v>0</v>
      </c>
      <c r="C507" s="30" t="str">
        <f t="shared" si="55"/>
        <v/>
      </c>
      <c r="D507" s="30" t="str">
        <f t="shared" si="56"/>
        <v/>
      </c>
      <c r="E507" s="30" t="str">
        <f t="shared" si="57"/>
        <v/>
      </c>
      <c r="F507" s="30" t="str">
        <f t="shared" si="58"/>
        <v/>
      </c>
      <c r="G507" s="30" t="str">
        <f t="shared" si="59"/>
        <v/>
      </c>
      <c r="H507" s="101" t="str">
        <f>IF(AND(M507&gt;0,M507&lt;=STATS!$C$22),1,"")</f>
        <v/>
      </c>
      <c r="J507" s="12">
        <v>506</v>
      </c>
      <c r="K507"/>
      <c r="L507"/>
      <c r="R507" s="7"/>
      <c r="S507" s="7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F507" s="13"/>
      <c r="AG507" s="13"/>
      <c r="AH507" s="13"/>
      <c r="EZ507" s="98"/>
      <c r="FA507" s="98"/>
      <c r="FB507" s="98"/>
      <c r="FC507" s="98"/>
      <c r="FD507" s="98"/>
    </row>
    <row r="508" spans="2:160">
      <c r="B508" s="30">
        <f t="shared" si="54"/>
        <v>0</v>
      </c>
      <c r="C508" s="30" t="str">
        <f t="shared" si="55"/>
        <v/>
      </c>
      <c r="D508" s="30" t="str">
        <f t="shared" si="56"/>
        <v/>
      </c>
      <c r="E508" s="30" t="str">
        <f t="shared" si="57"/>
        <v/>
      </c>
      <c r="F508" s="30" t="str">
        <f t="shared" si="58"/>
        <v/>
      </c>
      <c r="G508" s="30" t="str">
        <f t="shared" si="59"/>
        <v/>
      </c>
      <c r="H508" s="101" t="str">
        <f>IF(AND(M508&gt;0,M508&lt;=STATS!$C$22),1,"")</f>
        <v/>
      </c>
      <c r="J508" s="12">
        <v>507</v>
      </c>
      <c r="K508"/>
      <c r="L508"/>
      <c r="R508" s="7"/>
      <c r="S508" s="7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/>
      <c r="AG508" s="13"/>
      <c r="AH508" s="13"/>
      <c r="EZ508" s="98"/>
      <c r="FA508" s="98"/>
      <c r="FB508" s="98"/>
      <c r="FC508" s="98"/>
      <c r="FD508" s="98"/>
    </row>
    <row r="509" spans="2:160">
      <c r="B509" s="30">
        <f t="shared" si="54"/>
        <v>0</v>
      </c>
      <c r="C509" s="30" t="str">
        <f t="shared" si="55"/>
        <v/>
      </c>
      <c r="D509" s="30" t="str">
        <f t="shared" si="56"/>
        <v/>
      </c>
      <c r="E509" s="30" t="str">
        <f t="shared" si="57"/>
        <v/>
      </c>
      <c r="F509" s="30" t="str">
        <f t="shared" si="58"/>
        <v/>
      </c>
      <c r="G509" s="30" t="str">
        <f t="shared" si="59"/>
        <v/>
      </c>
      <c r="H509" s="101" t="str">
        <f>IF(AND(M509&gt;0,M509&lt;=STATS!$C$22),1,"")</f>
        <v/>
      </c>
      <c r="J509" s="12">
        <v>508</v>
      </c>
      <c r="K509"/>
      <c r="L509"/>
      <c r="R509" s="7"/>
      <c r="S509" s="7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F509" s="13"/>
      <c r="AG509" s="13"/>
      <c r="AH509" s="13"/>
      <c r="EZ509" s="98"/>
      <c r="FA509" s="98"/>
      <c r="FB509" s="98"/>
      <c r="FC509" s="98"/>
      <c r="FD509" s="98"/>
    </row>
    <row r="510" spans="2:160">
      <c r="B510" s="30">
        <f t="shared" si="54"/>
        <v>0</v>
      </c>
      <c r="C510" s="30" t="str">
        <f t="shared" si="55"/>
        <v/>
      </c>
      <c r="D510" s="30" t="str">
        <f t="shared" si="56"/>
        <v/>
      </c>
      <c r="E510" s="30" t="str">
        <f t="shared" si="57"/>
        <v/>
      </c>
      <c r="F510" s="30" t="str">
        <f t="shared" si="58"/>
        <v/>
      </c>
      <c r="G510" s="30" t="str">
        <f t="shared" si="59"/>
        <v/>
      </c>
      <c r="H510" s="101" t="str">
        <f>IF(AND(M510&gt;0,M510&lt;=STATS!$C$22),1,"")</f>
        <v/>
      </c>
      <c r="J510" s="12">
        <v>509</v>
      </c>
      <c r="K510"/>
      <c r="L510"/>
      <c r="R510" s="7"/>
      <c r="S510" s="7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/>
      <c r="AG510" s="13"/>
      <c r="AH510" s="13"/>
      <c r="EZ510" s="98"/>
      <c r="FA510" s="98"/>
      <c r="FB510" s="98"/>
      <c r="FC510" s="98"/>
      <c r="FD510" s="98"/>
    </row>
    <row r="511" spans="2:160">
      <c r="B511" s="30">
        <f t="shared" si="54"/>
        <v>0</v>
      </c>
      <c r="C511" s="30" t="str">
        <f t="shared" si="55"/>
        <v/>
      </c>
      <c r="D511" s="30" t="str">
        <f t="shared" si="56"/>
        <v/>
      </c>
      <c r="E511" s="30" t="str">
        <f t="shared" si="57"/>
        <v/>
      </c>
      <c r="F511" s="30" t="str">
        <f t="shared" si="58"/>
        <v/>
      </c>
      <c r="G511" s="30" t="str">
        <f t="shared" si="59"/>
        <v/>
      </c>
      <c r="H511" s="101" t="str">
        <f>IF(AND(M511&gt;0,M511&lt;=STATS!$C$22),1,"")</f>
        <v/>
      </c>
      <c r="J511" s="12">
        <v>510</v>
      </c>
      <c r="K511"/>
      <c r="L511"/>
      <c r="R511" s="7"/>
      <c r="S511" s="7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3"/>
      <c r="AG511" s="13"/>
      <c r="AH511" s="13"/>
      <c r="EZ511" s="98"/>
      <c r="FA511" s="98"/>
      <c r="FB511" s="98"/>
      <c r="FC511" s="98"/>
      <c r="FD511" s="98"/>
    </row>
    <row r="512" spans="2:160">
      <c r="B512" s="30">
        <f t="shared" si="54"/>
        <v>0</v>
      </c>
      <c r="C512" s="30" t="str">
        <f t="shared" si="55"/>
        <v/>
      </c>
      <c r="D512" s="30" t="str">
        <f t="shared" si="56"/>
        <v/>
      </c>
      <c r="E512" s="30" t="str">
        <f t="shared" si="57"/>
        <v/>
      </c>
      <c r="F512" s="30" t="str">
        <f t="shared" si="58"/>
        <v/>
      </c>
      <c r="G512" s="30" t="str">
        <f t="shared" si="59"/>
        <v/>
      </c>
      <c r="H512" s="101" t="str">
        <f>IF(AND(M512&gt;0,M512&lt;=STATS!$C$22),1,"")</f>
        <v/>
      </c>
      <c r="J512" s="12">
        <v>511</v>
      </c>
      <c r="K512"/>
      <c r="L512"/>
      <c r="R512" s="7"/>
      <c r="S512" s="7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/>
      <c r="AG512" s="13"/>
      <c r="AH512" s="13"/>
      <c r="EZ512" s="98"/>
      <c r="FA512" s="98"/>
      <c r="FB512" s="98"/>
      <c r="FC512" s="98"/>
      <c r="FD512" s="98"/>
    </row>
    <row r="513" spans="2:160">
      <c r="B513" s="30">
        <f t="shared" si="54"/>
        <v>0</v>
      </c>
      <c r="C513" s="30" t="str">
        <f t="shared" si="55"/>
        <v/>
      </c>
      <c r="D513" s="30" t="str">
        <f t="shared" si="56"/>
        <v/>
      </c>
      <c r="E513" s="30" t="str">
        <f t="shared" si="57"/>
        <v/>
      </c>
      <c r="F513" s="30" t="str">
        <f t="shared" si="58"/>
        <v/>
      </c>
      <c r="G513" s="30" t="str">
        <f t="shared" si="59"/>
        <v/>
      </c>
      <c r="H513" s="101" t="str">
        <f>IF(AND(M513&gt;0,M513&lt;=STATS!$C$22),1,"")</f>
        <v/>
      </c>
      <c r="J513" s="12">
        <v>512</v>
      </c>
      <c r="K513"/>
      <c r="L513"/>
      <c r="R513" s="7"/>
      <c r="S513" s="7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F513" s="13"/>
      <c r="AG513" s="13"/>
      <c r="AH513" s="13"/>
      <c r="EZ513" s="98"/>
      <c r="FA513" s="98"/>
      <c r="FB513" s="98"/>
      <c r="FC513" s="98"/>
      <c r="FD513" s="98"/>
    </row>
    <row r="514" spans="2:160">
      <c r="B514" s="30">
        <f t="shared" ref="B514:B577" si="60">COUNT(R514:EY514,FE514:FM514)</f>
        <v>0</v>
      </c>
      <c r="C514" s="30" t="str">
        <f t="shared" ref="C514:C577" si="61">IF(COUNT(R514:EY514,FE514:FM514)&gt;0,COUNT(R514:EY514,FE514:FM514),"")</f>
        <v/>
      </c>
      <c r="D514" s="30" t="str">
        <f t="shared" ref="D514:D577" si="62">IF(COUNT(T514:BJ514,BL514:BT514,BV514:CB514,CD514:EY514,FE514:FM514)&gt;0,COUNT(T514:BJ514,BL514:BT514,BV514:CB514,CD514:EY514,FE514:FM514),"")</f>
        <v/>
      </c>
      <c r="E514" s="30" t="str">
        <f t="shared" ref="E514:E577" si="63">IF(H514=1,COUNT(R514:EY514,FE514:FM514),"")</f>
        <v/>
      </c>
      <c r="F514" s="30" t="str">
        <f t="shared" ref="F514:F577" si="64">IF(H514=1,COUNT(T514:BJ514,BL514:BT514,BV514:CB514,CD514:EY514,FE514:FM514),"")</f>
        <v/>
      </c>
      <c r="G514" s="30" t="str">
        <f t="shared" ref="G514:G577" si="65">IF($B514&gt;=1,$M514,"")</f>
        <v/>
      </c>
      <c r="H514" s="101" t="str">
        <f>IF(AND(M514&gt;0,M514&lt;=STATS!$C$22),1,"")</f>
        <v/>
      </c>
      <c r="J514" s="12">
        <v>513</v>
      </c>
      <c r="K514"/>
      <c r="L514"/>
      <c r="R514" s="7"/>
      <c r="S514" s="7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  <c r="AG514" s="13"/>
      <c r="AH514" s="13"/>
      <c r="EZ514" s="98"/>
      <c r="FA514" s="98"/>
      <c r="FB514" s="98"/>
      <c r="FC514" s="98"/>
      <c r="FD514" s="98"/>
    </row>
    <row r="515" spans="2:160">
      <c r="B515" s="30">
        <f t="shared" si="60"/>
        <v>0</v>
      </c>
      <c r="C515" s="30" t="str">
        <f t="shared" si="61"/>
        <v/>
      </c>
      <c r="D515" s="30" t="str">
        <f t="shared" si="62"/>
        <v/>
      </c>
      <c r="E515" s="30" t="str">
        <f t="shared" si="63"/>
        <v/>
      </c>
      <c r="F515" s="30" t="str">
        <f t="shared" si="64"/>
        <v/>
      </c>
      <c r="G515" s="30" t="str">
        <f t="shared" si="65"/>
        <v/>
      </c>
      <c r="H515" s="101" t="str">
        <f>IF(AND(M515&gt;0,M515&lt;=STATS!$C$22),1,"")</f>
        <v/>
      </c>
      <c r="J515" s="12">
        <v>514</v>
      </c>
      <c r="K515"/>
      <c r="L515"/>
      <c r="R515" s="7"/>
      <c r="S515" s="7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F515" s="13"/>
      <c r="AG515" s="13"/>
      <c r="AH515" s="13"/>
      <c r="EZ515" s="98"/>
      <c r="FA515" s="98"/>
      <c r="FB515" s="98"/>
      <c r="FC515" s="98"/>
      <c r="FD515" s="98"/>
    </row>
    <row r="516" spans="2:160">
      <c r="B516" s="30">
        <f t="shared" si="60"/>
        <v>0</v>
      </c>
      <c r="C516" s="30" t="str">
        <f t="shared" si="61"/>
        <v/>
      </c>
      <c r="D516" s="30" t="str">
        <f t="shared" si="62"/>
        <v/>
      </c>
      <c r="E516" s="30" t="str">
        <f t="shared" si="63"/>
        <v/>
      </c>
      <c r="F516" s="30" t="str">
        <f t="shared" si="64"/>
        <v/>
      </c>
      <c r="G516" s="30" t="str">
        <f t="shared" si="65"/>
        <v/>
      </c>
      <c r="H516" s="101" t="str">
        <f>IF(AND(M516&gt;0,M516&lt;=STATS!$C$22),1,"")</f>
        <v/>
      </c>
      <c r="J516" s="12">
        <v>515</v>
      </c>
      <c r="K516"/>
      <c r="L516"/>
      <c r="R516" s="7"/>
      <c r="S516" s="7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  <c r="AG516" s="13"/>
      <c r="AH516" s="13"/>
      <c r="EZ516" s="98"/>
      <c r="FA516" s="98"/>
      <c r="FB516" s="98"/>
      <c r="FC516" s="98"/>
      <c r="FD516" s="98"/>
    </row>
    <row r="517" spans="2:160">
      <c r="B517" s="30">
        <f t="shared" si="60"/>
        <v>0</v>
      </c>
      <c r="C517" s="30" t="str">
        <f t="shared" si="61"/>
        <v/>
      </c>
      <c r="D517" s="30" t="str">
        <f t="shared" si="62"/>
        <v/>
      </c>
      <c r="E517" s="30" t="str">
        <f t="shared" si="63"/>
        <v/>
      </c>
      <c r="F517" s="30" t="str">
        <f t="shared" si="64"/>
        <v/>
      </c>
      <c r="G517" s="30" t="str">
        <f t="shared" si="65"/>
        <v/>
      </c>
      <c r="H517" s="101" t="str">
        <f>IF(AND(M517&gt;0,M517&lt;=STATS!$C$22),1,"")</f>
        <v/>
      </c>
      <c r="J517" s="12">
        <v>516</v>
      </c>
      <c r="K517"/>
      <c r="L517"/>
      <c r="R517" s="7"/>
      <c r="S517" s="7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/>
      <c r="AG517" s="13"/>
      <c r="AH517" s="13"/>
      <c r="EZ517" s="98"/>
      <c r="FA517" s="98"/>
      <c r="FB517" s="98"/>
      <c r="FC517" s="98"/>
      <c r="FD517" s="98"/>
    </row>
    <row r="518" spans="2:160">
      <c r="B518" s="30">
        <f t="shared" si="60"/>
        <v>0</v>
      </c>
      <c r="C518" s="30" t="str">
        <f t="shared" si="61"/>
        <v/>
      </c>
      <c r="D518" s="30" t="str">
        <f t="shared" si="62"/>
        <v/>
      </c>
      <c r="E518" s="30" t="str">
        <f t="shared" si="63"/>
        <v/>
      </c>
      <c r="F518" s="30" t="str">
        <f t="shared" si="64"/>
        <v/>
      </c>
      <c r="G518" s="30" t="str">
        <f t="shared" si="65"/>
        <v/>
      </c>
      <c r="H518" s="101" t="str">
        <f>IF(AND(M518&gt;0,M518&lt;=STATS!$C$22),1,"")</f>
        <v/>
      </c>
      <c r="J518" s="12">
        <v>517</v>
      </c>
      <c r="K518"/>
      <c r="L518"/>
      <c r="R518" s="7"/>
      <c r="S518" s="7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  <c r="AH518" s="13"/>
      <c r="EZ518" s="98"/>
      <c r="FA518" s="98"/>
      <c r="FB518" s="98"/>
      <c r="FC518" s="98"/>
      <c r="FD518" s="98"/>
    </row>
    <row r="519" spans="2:160">
      <c r="B519" s="30">
        <f t="shared" si="60"/>
        <v>0</v>
      </c>
      <c r="C519" s="30" t="str">
        <f t="shared" si="61"/>
        <v/>
      </c>
      <c r="D519" s="30" t="str">
        <f t="shared" si="62"/>
        <v/>
      </c>
      <c r="E519" s="30" t="str">
        <f t="shared" si="63"/>
        <v/>
      </c>
      <c r="F519" s="30" t="str">
        <f t="shared" si="64"/>
        <v/>
      </c>
      <c r="G519" s="30" t="str">
        <f t="shared" si="65"/>
        <v/>
      </c>
      <c r="H519" s="101" t="str">
        <f>IF(AND(M519&gt;0,M519&lt;=STATS!$C$22),1,"")</f>
        <v/>
      </c>
      <c r="J519" s="12">
        <v>518</v>
      </c>
      <c r="K519"/>
      <c r="L519"/>
      <c r="R519" s="7"/>
      <c r="S519" s="7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/>
      <c r="AG519" s="13"/>
      <c r="AH519" s="13"/>
      <c r="EZ519" s="98"/>
      <c r="FA519" s="98"/>
      <c r="FB519" s="98"/>
      <c r="FC519" s="98"/>
      <c r="FD519" s="98"/>
    </row>
    <row r="520" spans="2:160">
      <c r="B520" s="30">
        <f t="shared" si="60"/>
        <v>0</v>
      </c>
      <c r="C520" s="30" t="str">
        <f t="shared" si="61"/>
        <v/>
      </c>
      <c r="D520" s="30" t="str">
        <f t="shared" si="62"/>
        <v/>
      </c>
      <c r="E520" s="30" t="str">
        <f t="shared" si="63"/>
        <v/>
      </c>
      <c r="F520" s="30" t="str">
        <f t="shared" si="64"/>
        <v/>
      </c>
      <c r="G520" s="30" t="str">
        <f t="shared" si="65"/>
        <v/>
      </c>
      <c r="H520" s="101" t="str">
        <f>IF(AND(M520&gt;0,M520&lt;=STATS!$C$22),1,"")</f>
        <v/>
      </c>
      <c r="J520" s="12">
        <v>519</v>
      </c>
      <c r="K520"/>
      <c r="L520"/>
      <c r="R520" s="7"/>
      <c r="S520" s="7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  <c r="AH520" s="13"/>
      <c r="EZ520" s="98"/>
      <c r="FA520" s="98"/>
      <c r="FB520" s="98"/>
      <c r="FC520" s="98"/>
      <c r="FD520" s="98"/>
    </row>
    <row r="521" spans="2:160">
      <c r="B521" s="30">
        <f t="shared" si="60"/>
        <v>0</v>
      </c>
      <c r="C521" s="30" t="str">
        <f t="shared" si="61"/>
        <v/>
      </c>
      <c r="D521" s="30" t="str">
        <f t="shared" si="62"/>
        <v/>
      </c>
      <c r="E521" s="30" t="str">
        <f t="shared" si="63"/>
        <v/>
      </c>
      <c r="F521" s="30" t="str">
        <f t="shared" si="64"/>
        <v/>
      </c>
      <c r="G521" s="30" t="str">
        <f t="shared" si="65"/>
        <v/>
      </c>
      <c r="H521" s="101" t="str">
        <f>IF(AND(M521&gt;0,M521&lt;=STATS!$C$22),1,"")</f>
        <v/>
      </c>
      <c r="J521" s="12">
        <v>520</v>
      </c>
      <c r="K521"/>
      <c r="L521"/>
      <c r="R521" s="7"/>
      <c r="S521" s="7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F521" s="13"/>
      <c r="AG521" s="13"/>
      <c r="AH521" s="13"/>
      <c r="EZ521" s="98"/>
      <c r="FA521" s="98"/>
      <c r="FB521" s="98"/>
      <c r="FC521" s="98"/>
      <c r="FD521" s="98"/>
    </row>
    <row r="522" spans="2:160">
      <c r="B522" s="30">
        <f t="shared" si="60"/>
        <v>0</v>
      </c>
      <c r="C522" s="30" t="str">
        <f t="shared" si="61"/>
        <v/>
      </c>
      <c r="D522" s="30" t="str">
        <f t="shared" si="62"/>
        <v/>
      </c>
      <c r="E522" s="30" t="str">
        <f t="shared" si="63"/>
        <v/>
      </c>
      <c r="F522" s="30" t="str">
        <f t="shared" si="64"/>
        <v/>
      </c>
      <c r="G522" s="30" t="str">
        <f t="shared" si="65"/>
        <v/>
      </c>
      <c r="H522" s="101" t="str">
        <f>IF(AND(M522&gt;0,M522&lt;=STATS!$C$22),1,"")</f>
        <v/>
      </c>
      <c r="J522" s="12">
        <v>521</v>
      </c>
      <c r="K522"/>
      <c r="L522"/>
      <c r="R522" s="7"/>
      <c r="S522" s="7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F522" s="13"/>
      <c r="AG522" s="13"/>
      <c r="AH522" s="13"/>
      <c r="EZ522" s="98"/>
      <c r="FA522" s="98"/>
      <c r="FB522" s="98"/>
      <c r="FC522" s="98"/>
      <c r="FD522" s="98"/>
    </row>
    <row r="523" spans="2:160">
      <c r="B523" s="30">
        <f t="shared" si="60"/>
        <v>0</v>
      </c>
      <c r="C523" s="30" t="str">
        <f t="shared" si="61"/>
        <v/>
      </c>
      <c r="D523" s="30" t="str">
        <f t="shared" si="62"/>
        <v/>
      </c>
      <c r="E523" s="30" t="str">
        <f t="shared" si="63"/>
        <v/>
      </c>
      <c r="F523" s="30" t="str">
        <f t="shared" si="64"/>
        <v/>
      </c>
      <c r="G523" s="30" t="str">
        <f t="shared" si="65"/>
        <v/>
      </c>
      <c r="H523" s="101" t="str">
        <f>IF(AND(M523&gt;0,M523&lt;=STATS!$C$22),1,"")</f>
        <v/>
      </c>
      <c r="J523" s="12">
        <v>522</v>
      </c>
      <c r="K523"/>
      <c r="L523"/>
      <c r="R523" s="7"/>
      <c r="S523" s="7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F523" s="13"/>
      <c r="AG523" s="13"/>
      <c r="AH523" s="13"/>
      <c r="EZ523" s="98"/>
      <c r="FA523" s="98"/>
      <c r="FB523" s="98"/>
      <c r="FC523" s="98"/>
      <c r="FD523" s="98"/>
    </row>
    <row r="524" spans="2:160">
      <c r="B524" s="30">
        <f t="shared" si="60"/>
        <v>0</v>
      </c>
      <c r="C524" s="30" t="str">
        <f t="shared" si="61"/>
        <v/>
      </c>
      <c r="D524" s="30" t="str">
        <f t="shared" si="62"/>
        <v/>
      </c>
      <c r="E524" s="30" t="str">
        <f t="shared" si="63"/>
        <v/>
      </c>
      <c r="F524" s="30" t="str">
        <f t="shared" si="64"/>
        <v/>
      </c>
      <c r="G524" s="30" t="str">
        <f t="shared" si="65"/>
        <v/>
      </c>
      <c r="H524" s="101" t="str">
        <f>IF(AND(M524&gt;0,M524&lt;=STATS!$C$22),1,"")</f>
        <v/>
      </c>
      <c r="J524" s="12">
        <v>523</v>
      </c>
      <c r="K524"/>
      <c r="L524"/>
      <c r="R524" s="7"/>
      <c r="S524" s="7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F524" s="13"/>
      <c r="AG524" s="13"/>
      <c r="AH524" s="13"/>
      <c r="EZ524" s="98"/>
      <c r="FA524" s="98"/>
      <c r="FB524" s="98"/>
      <c r="FC524" s="98"/>
      <c r="FD524" s="98"/>
    </row>
    <row r="525" spans="2:160">
      <c r="B525" s="30">
        <f t="shared" si="60"/>
        <v>0</v>
      </c>
      <c r="C525" s="30" t="str">
        <f t="shared" si="61"/>
        <v/>
      </c>
      <c r="D525" s="30" t="str">
        <f t="shared" si="62"/>
        <v/>
      </c>
      <c r="E525" s="30" t="str">
        <f t="shared" si="63"/>
        <v/>
      </c>
      <c r="F525" s="30" t="str">
        <f t="shared" si="64"/>
        <v/>
      </c>
      <c r="G525" s="30" t="str">
        <f t="shared" si="65"/>
        <v/>
      </c>
      <c r="H525" s="101" t="str">
        <f>IF(AND(M525&gt;0,M525&lt;=STATS!$C$22),1,"")</f>
        <v/>
      </c>
      <c r="J525" s="12">
        <v>524</v>
      </c>
      <c r="K525"/>
      <c r="L525"/>
      <c r="R525" s="7"/>
      <c r="S525" s="7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F525" s="13"/>
      <c r="AG525" s="13"/>
      <c r="AH525" s="13"/>
      <c r="EZ525" s="98"/>
      <c r="FA525" s="98"/>
      <c r="FB525" s="98"/>
      <c r="FC525" s="98"/>
      <c r="FD525" s="98"/>
    </row>
    <row r="526" spans="2:160">
      <c r="B526" s="30">
        <f t="shared" si="60"/>
        <v>0</v>
      </c>
      <c r="C526" s="30" t="str">
        <f t="shared" si="61"/>
        <v/>
      </c>
      <c r="D526" s="30" t="str">
        <f t="shared" si="62"/>
        <v/>
      </c>
      <c r="E526" s="30" t="str">
        <f t="shared" si="63"/>
        <v/>
      </c>
      <c r="F526" s="30" t="str">
        <f t="shared" si="64"/>
        <v/>
      </c>
      <c r="G526" s="30" t="str">
        <f t="shared" si="65"/>
        <v/>
      </c>
      <c r="H526" s="101" t="str">
        <f>IF(AND(M526&gt;0,M526&lt;=STATS!$C$22),1,"")</f>
        <v/>
      </c>
      <c r="J526" s="12">
        <v>525</v>
      </c>
      <c r="K526"/>
      <c r="L526"/>
      <c r="R526" s="7"/>
      <c r="S526" s="7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F526" s="13"/>
      <c r="AG526" s="13"/>
      <c r="AH526" s="13"/>
      <c r="EZ526" s="98"/>
      <c r="FA526" s="98"/>
      <c r="FB526" s="98"/>
      <c r="FC526" s="98"/>
      <c r="FD526" s="98"/>
    </row>
    <row r="527" spans="2:160">
      <c r="B527" s="30">
        <f t="shared" si="60"/>
        <v>0</v>
      </c>
      <c r="C527" s="30" t="str">
        <f t="shared" si="61"/>
        <v/>
      </c>
      <c r="D527" s="30" t="str">
        <f t="shared" si="62"/>
        <v/>
      </c>
      <c r="E527" s="30" t="str">
        <f t="shared" si="63"/>
        <v/>
      </c>
      <c r="F527" s="30" t="str">
        <f t="shared" si="64"/>
        <v/>
      </c>
      <c r="G527" s="30" t="str">
        <f t="shared" si="65"/>
        <v/>
      </c>
      <c r="H527" s="101" t="str">
        <f>IF(AND(M527&gt;0,M527&lt;=STATS!$C$22),1,"")</f>
        <v/>
      </c>
      <c r="J527" s="12">
        <v>526</v>
      </c>
      <c r="K527"/>
      <c r="L527"/>
      <c r="R527" s="7"/>
      <c r="S527" s="7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F527" s="13"/>
      <c r="AG527" s="13"/>
      <c r="AH527" s="13"/>
      <c r="EZ527" s="98"/>
      <c r="FA527" s="98"/>
      <c r="FB527" s="98"/>
      <c r="FC527" s="98"/>
      <c r="FD527" s="98"/>
    </row>
    <row r="528" spans="2:160">
      <c r="B528" s="30">
        <f t="shared" si="60"/>
        <v>0</v>
      </c>
      <c r="C528" s="30" t="str">
        <f t="shared" si="61"/>
        <v/>
      </c>
      <c r="D528" s="30" t="str">
        <f t="shared" si="62"/>
        <v/>
      </c>
      <c r="E528" s="30" t="str">
        <f t="shared" si="63"/>
        <v/>
      </c>
      <c r="F528" s="30" t="str">
        <f t="shared" si="64"/>
        <v/>
      </c>
      <c r="G528" s="30" t="str">
        <f t="shared" si="65"/>
        <v/>
      </c>
      <c r="H528" s="101" t="str">
        <f>IF(AND(M528&gt;0,M528&lt;=STATS!$C$22),1,"")</f>
        <v/>
      </c>
      <c r="J528" s="12">
        <v>527</v>
      </c>
      <c r="K528"/>
      <c r="L528"/>
      <c r="R528" s="7"/>
      <c r="S528" s="7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F528" s="13"/>
      <c r="AG528" s="13"/>
      <c r="AH528" s="13"/>
      <c r="EZ528" s="98"/>
      <c r="FA528" s="98"/>
      <c r="FB528" s="98"/>
      <c r="FC528" s="98"/>
      <c r="FD528" s="98"/>
    </row>
    <row r="529" spans="2:160">
      <c r="B529" s="30">
        <f t="shared" si="60"/>
        <v>0</v>
      </c>
      <c r="C529" s="30" t="str">
        <f t="shared" si="61"/>
        <v/>
      </c>
      <c r="D529" s="30" t="str">
        <f t="shared" si="62"/>
        <v/>
      </c>
      <c r="E529" s="30" t="str">
        <f t="shared" si="63"/>
        <v/>
      </c>
      <c r="F529" s="30" t="str">
        <f t="shared" si="64"/>
        <v/>
      </c>
      <c r="G529" s="30" t="str">
        <f t="shared" si="65"/>
        <v/>
      </c>
      <c r="H529" s="101" t="str">
        <f>IF(AND(M529&gt;0,M529&lt;=STATS!$C$22),1,"")</f>
        <v/>
      </c>
      <c r="J529" s="12">
        <v>528</v>
      </c>
      <c r="K529"/>
      <c r="L529"/>
      <c r="R529" s="7"/>
      <c r="S529" s="7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  <c r="AG529" s="13"/>
      <c r="AH529" s="13"/>
      <c r="EZ529" s="98"/>
      <c r="FA529" s="98"/>
      <c r="FB529" s="98"/>
      <c r="FC529" s="98"/>
      <c r="FD529" s="98"/>
    </row>
    <row r="530" spans="2:160">
      <c r="B530" s="30">
        <f t="shared" si="60"/>
        <v>0</v>
      </c>
      <c r="C530" s="30" t="str">
        <f t="shared" si="61"/>
        <v/>
      </c>
      <c r="D530" s="30" t="str">
        <f t="shared" si="62"/>
        <v/>
      </c>
      <c r="E530" s="30" t="str">
        <f t="shared" si="63"/>
        <v/>
      </c>
      <c r="F530" s="30" t="str">
        <f t="shared" si="64"/>
        <v/>
      </c>
      <c r="G530" s="30" t="str">
        <f t="shared" si="65"/>
        <v/>
      </c>
      <c r="H530" s="101" t="str">
        <f>IF(AND(M530&gt;0,M530&lt;=STATS!$C$22),1,"")</f>
        <v/>
      </c>
      <c r="J530" s="12">
        <v>529</v>
      </c>
      <c r="K530"/>
      <c r="L530"/>
      <c r="R530" s="7"/>
      <c r="S530" s="7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F530" s="13"/>
      <c r="AG530" s="13"/>
      <c r="AH530" s="13"/>
      <c r="EZ530" s="98"/>
      <c r="FA530" s="98"/>
      <c r="FB530" s="98"/>
      <c r="FC530" s="98"/>
      <c r="FD530" s="98"/>
    </row>
    <row r="531" spans="2:160">
      <c r="B531" s="30">
        <f t="shared" si="60"/>
        <v>0</v>
      </c>
      <c r="C531" s="30" t="str">
        <f t="shared" si="61"/>
        <v/>
      </c>
      <c r="D531" s="30" t="str">
        <f t="shared" si="62"/>
        <v/>
      </c>
      <c r="E531" s="30" t="str">
        <f t="shared" si="63"/>
        <v/>
      </c>
      <c r="F531" s="30" t="str">
        <f t="shared" si="64"/>
        <v/>
      </c>
      <c r="G531" s="30" t="str">
        <f t="shared" si="65"/>
        <v/>
      </c>
      <c r="H531" s="101" t="str">
        <f>IF(AND(M531&gt;0,M531&lt;=STATS!$C$22),1,"")</f>
        <v/>
      </c>
      <c r="J531" s="12">
        <v>530</v>
      </c>
      <c r="K531"/>
      <c r="L531"/>
      <c r="R531" s="7"/>
      <c r="S531" s="7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F531" s="13"/>
      <c r="AG531" s="13"/>
      <c r="AH531" s="13"/>
      <c r="EZ531" s="98"/>
      <c r="FA531" s="98"/>
      <c r="FB531" s="98"/>
      <c r="FC531" s="98"/>
      <c r="FD531" s="98"/>
    </row>
    <row r="532" spans="2:160">
      <c r="B532" s="30">
        <f t="shared" si="60"/>
        <v>0</v>
      </c>
      <c r="C532" s="30" t="str">
        <f t="shared" si="61"/>
        <v/>
      </c>
      <c r="D532" s="30" t="str">
        <f t="shared" si="62"/>
        <v/>
      </c>
      <c r="E532" s="30" t="str">
        <f t="shared" si="63"/>
        <v/>
      </c>
      <c r="F532" s="30" t="str">
        <f t="shared" si="64"/>
        <v/>
      </c>
      <c r="G532" s="30" t="str">
        <f t="shared" si="65"/>
        <v/>
      </c>
      <c r="H532" s="101" t="str">
        <f>IF(AND(M532&gt;0,M532&lt;=STATS!$C$22),1,"")</f>
        <v/>
      </c>
      <c r="J532" s="12">
        <v>531</v>
      </c>
      <c r="K532"/>
      <c r="L532"/>
      <c r="R532" s="7"/>
      <c r="S532" s="7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F532" s="13"/>
      <c r="AG532" s="13"/>
      <c r="AH532" s="13"/>
      <c r="EZ532" s="98"/>
      <c r="FA532" s="98"/>
      <c r="FB532" s="98"/>
      <c r="FC532" s="98"/>
      <c r="FD532" s="98"/>
    </row>
    <row r="533" spans="2:160">
      <c r="B533" s="30">
        <f t="shared" si="60"/>
        <v>0</v>
      </c>
      <c r="C533" s="30" t="str">
        <f t="shared" si="61"/>
        <v/>
      </c>
      <c r="D533" s="30" t="str">
        <f t="shared" si="62"/>
        <v/>
      </c>
      <c r="E533" s="30" t="str">
        <f t="shared" si="63"/>
        <v/>
      </c>
      <c r="F533" s="30" t="str">
        <f t="shared" si="64"/>
        <v/>
      </c>
      <c r="G533" s="30" t="str">
        <f t="shared" si="65"/>
        <v/>
      </c>
      <c r="H533" s="101" t="str">
        <f>IF(AND(M533&gt;0,M533&lt;=STATS!$C$22),1,"")</f>
        <v/>
      </c>
      <c r="J533" s="12">
        <v>532</v>
      </c>
      <c r="K533"/>
      <c r="L533"/>
      <c r="R533" s="7"/>
      <c r="S533" s="7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F533" s="13"/>
      <c r="AG533" s="13"/>
      <c r="AH533" s="13"/>
      <c r="EZ533" s="98"/>
      <c r="FA533" s="98"/>
      <c r="FB533" s="98"/>
      <c r="FC533" s="98"/>
      <c r="FD533" s="98"/>
    </row>
    <row r="534" spans="2:160">
      <c r="B534" s="30">
        <f t="shared" si="60"/>
        <v>0</v>
      </c>
      <c r="C534" s="30" t="str">
        <f t="shared" si="61"/>
        <v/>
      </c>
      <c r="D534" s="30" t="str">
        <f t="shared" si="62"/>
        <v/>
      </c>
      <c r="E534" s="30" t="str">
        <f t="shared" si="63"/>
        <v/>
      </c>
      <c r="F534" s="30" t="str">
        <f t="shared" si="64"/>
        <v/>
      </c>
      <c r="G534" s="30" t="str">
        <f t="shared" si="65"/>
        <v/>
      </c>
      <c r="H534" s="101" t="str">
        <f>IF(AND(M534&gt;0,M534&lt;=STATS!$C$22),1,"")</f>
        <v/>
      </c>
      <c r="J534" s="12">
        <v>533</v>
      </c>
      <c r="K534"/>
      <c r="L534"/>
      <c r="R534" s="7"/>
      <c r="S534" s="7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F534" s="13"/>
      <c r="AG534" s="13"/>
      <c r="AH534" s="13"/>
      <c r="EZ534" s="98"/>
      <c r="FA534" s="98"/>
      <c r="FB534" s="98"/>
      <c r="FC534" s="98"/>
      <c r="FD534" s="98"/>
    </row>
    <row r="535" spans="2:160">
      <c r="B535" s="30">
        <f t="shared" si="60"/>
        <v>0</v>
      </c>
      <c r="C535" s="30" t="str">
        <f t="shared" si="61"/>
        <v/>
      </c>
      <c r="D535" s="30" t="str">
        <f t="shared" si="62"/>
        <v/>
      </c>
      <c r="E535" s="30" t="str">
        <f t="shared" si="63"/>
        <v/>
      </c>
      <c r="F535" s="30" t="str">
        <f t="shared" si="64"/>
        <v/>
      </c>
      <c r="G535" s="30" t="str">
        <f t="shared" si="65"/>
        <v/>
      </c>
      <c r="H535" s="101" t="str">
        <f>IF(AND(M535&gt;0,M535&lt;=STATS!$C$22),1,"")</f>
        <v/>
      </c>
      <c r="J535" s="12">
        <v>534</v>
      </c>
      <c r="K535"/>
      <c r="L535"/>
      <c r="R535" s="7"/>
      <c r="S535" s="7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F535" s="13"/>
      <c r="AG535" s="13"/>
      <c r="AH535" s="13"/>
      <c r="EZ535" s="98"/>
      <c r="FA535" s="98"/>
      <c r="FB535" s="98"/>
      <c r="FC535" s="98"/>
      <c r="FD535" s="98"/>
    </row>
    <row r="536" spans="2:160">
      <c r="B536" s="30">
        <f t="shared" si="60"/>
        <v>0</v>
      </c>
      <c r="C536" s="30" t="str">
        <f t="shared" si="61"/>
        <v/>
      </c>
      <c r="D536" s="30" t="str">
        <f t="shared" si="62"/>
        <v/>
      </c>
      <c r="E536" s="30" t="str">
        <f t="shared" si="63"/>
        <v/>
      </c>
      <c r="F536" s="30" t="str">
        <f t="shared" si="64"/>
        <v/>
      </c>
      <c r="G536" s="30" t="str">
        <f t="shared" si="65"/>
        <v/>
      </c>
      <c r="H536" s="101" t="str">
        <f>IF(AND(M536&gt;0,M536&lt;=STATS!$C$22),1,"")</f>
        <v/>
      </c>
      <c r="J536" s="12">
        <v>535</v>
      </c>
      <c r="K536"/>
      <c r="L536"/>
      <c r="R536" s="7"/>
      <c r="S536" s="7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F536" s="13"/>
      <c r="AG536" s="13"/>
      <c r="AH536" s="13"/>
      <c r="EZ536" s="98"/>
      <c r="FA536" s="98"/>
      <c r="FB536" s="98"/>
      <c r="FC536" s="98"/>
      <c r="FD536" s="98"/>
    </row>
    <row r="537" spans="2:160">
      <c r="B537" s="30">
        <f t="shared" si="60"/>
        <v>0</v>
      </c>
      <c r="C537" s="30" t="str">
        <f t="shared" si="61"/>
        <v/>
      </c>
      <c r="D537" s="30" t="str">
        <f t="shared" si="62"/>
        <v/>
      </c>
      <c r="E537" s="30" t="str">
        <f t="shared" si="63"/>
        <v/>
      </c>
      <c r="F537" s="30" t="str">
        <f t="shared" si="64"/>
        <v/>
      </c>
      <c r="G537" s="30" t="str">
        <f t="shared" si="65"/>
        <v/>
      </c>
      <c r="H537" s="101" t="str">
        <f>IF(AND(M537&gt;0,M537&lt;=STATS!$C$22),1,"")</f>
        <v/>
      </c>
      <c r="J537" s="12">
        <v>536</v>
      </c>
      <c r="K537"/>
      <c r="L537"/>
      <c r="R537" s="7"/>
      <c r="S537" s="7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F537" s="13"/>
      <c r="AG537" s="13"/>
      <c r="AH537" s="13"/>
      <c r="EZ537" s="98"/>
      <c r="FA537" s="98"/>
      <c r="FB537" s="98"/>
      <c r="FC537" s="98"/>
      <c r="FD537" s="98"/>
    </row>
    <row r="538" spans="2:160">
      <c r="B538" s="30">
        <f t="shared" si="60"/>
        <v>0</v>
      </c>
      <c r="C538" s="30" t="str">
        <f t="shared" si="61"/>
        <v/>
      </c>
      <c r="D538" s="30" t="str">
        <f t="shared" si="62"/>
        <v/>
      </c>
      <c r="E538" s="30" t="str">
        <f t="shared" si="63"/>
        <v/>
      </c>
      <c r="F538" s="30" t="str">
        <f t="shared" si="64"/>
        <v/>
      </c>
      <c r="G538" s="30" t="str">
        <f t="shared" si="65"/>
        <v/>
      </c>
      <c r="H538" s="101" t="str">
        <f>IF(AND(M538&gt;0,M538&lt;=STATS!$C$22),1,"")</f>
        <v/>
      </c>
      <c r="J538" s="12">
        <v>537</v>
      </c>
      <c r="K538"/>
      <c r="L538"/>
      <c r="R538" s="7"/>
      <c r="S538" s="7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F538" s="13"/>
      <c r="AG538" s="13"/>
      <c r="AH538" s="13"/>
      <c r="EZ538" s="98"/>
      <c r="FA538" s="98"/>
      <c r="FB538" s="98"/>
      <c r="FC538" s="98"/>
      <c r="FD538" s="98"/>
    </row>
    <row r="539" spans="2:160">
      <c r="B539" s="30">
        <f t="shared" si="60"/>
        <v>0</v>
      </c>
      <c r="C539" s="30" t="str">
        <f t="shared" si="61"/>
        <v/>
      </c>
      <c r="D539" s="30" t="str">
        <f t="shared" si="62"/>
        <v/>
      </c>
      <c r="E539" s="30" t="str">
        <f t="shared" si="63"/>
        <v/>
      </c>
      <c r="F539" s="30" t="str">
        <f t="shared" si="64"/>
        <v/>
      </c>
      <c r="G539" s="30" t="str">
        <f t="shared" si="65"/>
        <v/>
      </c>
      <c r="H539" s="101" t="str">
        <f>IF(AND(M539&gt;0,M539&lt;=STATS!$C$22),1,"")</f>
        <v/>
      </c>
      <c r="J539" s="12">
        <v>538</v>
      </c>
      <c r="K539"/>
      <c r="L539"/>
      <c r="R539" s="7"/>
      <c r="S539" s="7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F539" s="13"/>
      <c r="AG539" s="13"/>
      <c r="AH539" s="13"/>
      <c r="EZ539" s="98"/>
      <c r="FA539" s="98"/>
      <c r="FB539" s="98"/>
      <c r="FC539" s="98"/>
      <c r="FD539" s="98"/>
    </row>
    <row r="540" spans="2:160">
      <c r="B540" s="30">
        <f t="shared" si="60"/>
        <v>0</v>
      </c>
      <c r="C540" s="30" t="str">
        <f t="shared" si="61"/>
        <v/>
      </c>
      <c r="D540" s="30" t="str">
        <f t="shared" si="62"/>
        <v/>
      </c>
      <c r="E540" s="30" t="str">
        <f t="shared" si="63"/>
        <v/>
      </c>
      <c r="F540" s="30" t="str">
        <f t="shared" si="64"/>
        <v/>
      </c>
      <c r="G540" s="30" t="str">
        <f t="shared" si="65"/>
        <v/>
      </c>
      <c r="H540" s="101" t="str">
        <f>IF(AND(M540&gt;0,M540&lt;=STATS!$C$22),1,"")</f>
        <v/>
      </c>
      <c r="J540" s="12">
        <v>539</v>
      </c>
      <c r="K540"/>
      <c r="L540"/>
      <c r="R540" s="7"/>
      <c r="S540" s="7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F540" s="13"/>
      <c r="AG540" s="13"/>
      <c r="AH540" s="13"/>
      <c r="EZ540" s="98"/>
      <c r="FA540" s="98"/>
      <c r="FB540" s="98"/>
      <c r="FC540" s="98"/>
      <c r="FD540" s="98"/>
    </row>
    <row r="541" spans="2:160">
      <c r="B541" s="30">
        <f t="shared" si="60"/>
        <v>0</v>
      </c>
      <c r="C541" s="30" t="str">
        <f t="shared" si="61"/>
        <v/>
      </c>
      <c r="D541" s="30" t="str">
        <f t="shared" si="62"/>
        <v/>
      </c>
      <c r="E541" s="30" t="str">
        <f t="shared" si="63"/>
        <v/>
      </c>
      <c r="F541" s="30" t="str">
        <f t="shared" si="64"/>
        <v/>
      </c>
      <c r="G541" s="30" t="str">
        <f t="shared" si="65"/>
        <v/>
      </c>
      <c r="H541" s="101" t="str">
        <f>IF(AND(M541&gt;0,M541&lt;=STATS!$C$22),1,"")</f>
        <v/>
      </c>
      <c r="J541" s="12">
        <v>540</v>
      </c>
      <c r="K541"/>
      <c r="L541"/>
      <c r="R541" s="7"/>
      <c r="S541" s="7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F541" s="13"/>
      <c r="AG541" s="13"/>
      <c r="AH541" s="13"/>
      <c r="EZ541" s="98"/>
      <c r="FA541" s="98"/>
      <c r="FB541" s="98"/>
      <c r="FC541" s="98"/>
      <c r="FD541" s="98"/>
    </row>
    <row r="542" spans="2:160">
      <c r="B542" s="30">
        <f t="shared" si="60"/>
        <v>0</v>
      </c>
      <c r="C542" s="30" t="str">
        <f t="shared" si="61"/>
        <v/>
      </c>
      <c r="D542" s="30" t="str">
        <f t="shared" si="62"/>
        <v/>
      </c>
      <c r="E542" s="30" t="str">
        <f t="shared" si="63"/>
        <v/>
      </c>
      <c r="F542" s="30" t="str">
        <f t="shared" si="64"/>
        <v/>
      </c>
      <c r="G542" s="30" t="str">
        <f t="shared" si="65"/>
        <v/>
      </c>
      <c r="H542" s="101" t="str">
        <f>IF(AND(M542&gt;0,M542&lt;=STATS!$C$22),1,"")</f>
        <v/>
      </c>
      <c r="J542" s="12">
        <v>541</v>
      </c>
      <c r="K542"/>
      <c r="L542"/>
      <c r="R542" s="7"/>
      <c r="S542" s="7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F542" s="13"/>
      <c r="AG542" s="13"/>
      <c r="AH542" s="13"/>
      <c r="EZ542" s="98"/>
      <c r="FA542" s="98"/>
      <c r="FB542" s="98"/>
      <c r="FC542" s="98"/>
      <c r="FD542" s="98"/>
    </row>
    <row r="543" spans="2:160">
      <c r="B543" s="30">
        <f t="shared" si="60"/>
        <v>0</v>
      </c>
      <c r="C543" s="30" t="str">
        <f t="shared" si="61"/>
        <v/>
      </c>
      <c r="D543" s="30" t="str">
        <f t="shared" si="62"/>
        <v/>
      </c>
      <c r="E543" s="30" t="str">
        <f t="shared" si="63"/>
        <v/>
      </c>
      <c r="F543" s="30" t="str">
        <f t="shared" si="64"/>
        <v/>
      </c>
      <c r="G543" s="30" t="str">
        <f t="shared" si="65"/>
        <v/>
      </c>
      <c r="H543" s="101" t="str">
        <f>IF(AND(M543&gt;0,M543&lt;=STATS!$C$22),1,"")</f>
        <v/>
      </c>
      <c r="J543" s="12">
        <v>542</v>
      </c>
      <c r="K543"/>
      <c r="L543"/>
      <c r="R543" s="7"/>
      <c r="S543" s="7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F543" s="13"/>
      <c r="AG543" s="13"/>
      <c r="AH543" s="13"/>
      <c r="EZ543" s="98"/>
      <c r="FA543" s="98"/>
      <c r="FB543" s="98"/>
      <c r="FC543" s="98"/>
      <c r="FD543" s="98"/>
    </row>
    <row r="544" spans="2:160">
      <c r="B544" s="30">
        <f t="shared" si="60"/>
        <v>0</v>
      </c>
      <c r="C544" s="30" t="str">
        <f t="shared" si="61"/>
        <v/>
      </c>
      <c r="D544" s="30" t="str">
        <f t="shared" si="62"/>
        <v/>
      </c>
      <c r="E544" s="30" t="str">
        <f t="shared" si="63"/>
        <v/>
      </c>
      <c r="F544" s="30" t="str">
        <f t="shared" si="64"/>
        <v/>
      </c>
      <c r="G544" s="30" t="str">
        <f t="shared" si="65"/>
        <v/>
      </c>
      <c r="H544" s="101" t="str">
        <f>IF(AND(M544&gt;0,M544&lt;=STATS!$C$22),1,"")</f>
        <v/>
      </c>
      <c r="J544" s="12">
        <v>543</v>
      </c>
      <c r="K544"/>
      <c r="L544"/>
      <c r="R544" s="7"/>
      <c r="S544" s="7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F544" s="13"/>
      <c r="AG544" s="13"/>
      <c r="AH544" s="13"/>
      <c r="EZ544" s="98"/>
      <c r="FA544" s="98"/>
      <c r="FB544" s="98"/>
      <c r="FC544" s="98"/>
      <c r="FD544" s="98"/>
    </row>
    <row r="545" spans="2:160">
      <c r="B545" s="30">
        <f t="shared" si="60"/>
        <v>0</v>
      </c>
      <c r="C545" s="30" t="str">
        <f t="shared" si="61"/>
        <v/>
      </c>
      <c r="D545" s="30" t="str">
        <f t="shared" si="62"/>
        <v/>
      </c>
      <c r="E545" s="30" t="str">
        <f t="shared" si="63"/>
        <v/>
      </c>
      <c r="F545" s="30" t="str">
        <f t="shared" si="64"/>
        <v/>
      </c>
      <c r="G545" s="30" t="str">
        <f t="shared" si="65"/>
        <v/>
      </c>
      <c r="H545" s="101" t="str">
        <f>IF(AND(M545&gt;0,M545&lt;=STATS!$C$22),1,"")</f>
        <v/>
      </c>
      <c r="J545" s="12">
        <v>544</v>
      </c>
      <c r="K545"/>
      <c r="L545"/>
      <c r="R545" s="7"/>
      <c r="S545" s="7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F545" s="13"/>
      <c r="AG545" s="13"/>
      <c r="AH545" s="13"/>
      <c r="EZ545" s="98"/>
      <c r="FA545" s="98"/>
      <c r="FB545" s="98"/>
      <c r="FC545" s="98"/>
      <c r="FD545" s="98"/>
    </row>
    <row r="546" spans="2:160">
      <c r="B546" s="30">
        <f t="shared" si="60"/>
        <v>0</v>
      </c>
      <c r="C546" s="30" t="str">
        <f t="shared" si="61"/>
        <v/>
      </c>
      <c r="D546" s="30" t="str">
        <f t="shared" si="62"/>
        <v/>
      </c>
      <c r="E546" s="30" t="str">
        <f t="shared" si="63"/>
        <v/>
      </c>
      <c r="F546" s="30" t="str">
        <f t="shared" si="64"/>
        <v/>
      </c>
      <c r="G546" s="30" t="str">
        <f t="shared" si="65"/>
        <v/>
      </c>
      <c r="H546" s="101" t="str">
        <f>IF(AND(M546&gt;0,M546&lt;=STATS!$C$22),1,"")</f>
        <v/>
      </c>
      <c r="J546" s="12">
        <v>545</v>
      </c>
      <c r="K546"/>
      <c r="L546"/>
      <c r="R546" s="7"/>
      <c r="S546" s="7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F546" s="13"/>
      <c r="AG546" s="13"/>
      <c r="AH546" s="13"/>
      <c r="EZ546" s="98"/>
      <c r="FA546" s="98"/>
      <c r="FB546" s="98"/>
      <c r="FC546" s="98"/>
      <c r="FD546" s="98"/>
    </row>
    <row r="547" spans="2:160">
      <c r="B547" s="30">
        <f t="shared" si="60"/>
        <v>0</v>
      </c>
      <c r="C547" s="30" t="str">
        <f t="shared" si="61"/>
        <v/>
      </c>
      <c r="D547" s="30" t="str">
        <f t="shared" si="62"/>
        <v/>
      </c>
      <c r="E547" s="30" t="str">
        <f t="shared" si="63"/>
        <v/>
      </c>
      <c r="F547" s="30" t="str">
        <f t="shared" si="64"/>
        <v/>
      </c>
      <c r="G547" s="30" t="str">
        <f t="shared" si="65"/>
        <v/>
      </c>
      <c r="H547" s="101" t="str">
        <f>IF(AND(M547&gt;0,M547&lt;=STATS!$C$22),1,"")</f>
        <v/>
      </c>
      <c r="J547" s="12">
        <v>546</v>
      </c>
      <c r="K547"/>
      <c r="L547"/>
      <c r="R547" s="7"/>
      <c r="S547" s="7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F547" s="13"/>
      <c r="AG547" s="13"/>
      <c r="AH547" s="13"/>
      <c r="EZ547" s="98"/>
      <c r="FA547" s="98"/>
      <c r="FB547" s="98"/>
      <c r="FC547" s="98"/>
      <c r="FD547" s="98"/>
    </row>
    <row r="548" spans="2:160">
      <c r="B548" s="30">
        <f t="shared" si="60"/>
        <v>0</v>
      </c>
      <c r="C548" s="30" t="str">
        <f t="shared" si="61"/>
        <v/>
      </c>
      <c r="D548" s="30" t="str">
        <f t="shared" si="62"/>
        <v/>
      </c>
      <c r="E548" s="30" t="str">
        <f t="shared" si="63"/>
        <v/>
      </c>
      <c r="F548" s="30" t="str">
        <f t="shared" si="64"/>
        <v/>
      </c>
      <c r="G548" s="30" t="str">
        <f t="shared" si="65"/>
        <v/>
      </c>
      <c r="H548" s="101" t="str">
        <f>IF(AND(M548&gt;0,M548&lt;=STATS!$C$22),1,"")</f>
        <v/>
      </c>
      <c r="J548" s="12">
        <v>547</v>
      </c>
      <c r="K548"/>
      <c r="L548"/>
      <c r="R548" s="7"/>
      <c r="S548" s="7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F548" s="13"/>
      <c r="AG548" s="13"/>
      <c r="AH548" s="13"/>
      <c r="EZ548" s="98"/>
      <c r="FA548" s="98"/>
      <c r="FB548" s="98"/>
      <c r="FC548" s="98"/>
      <c r="FD548" s="98"/>
    </row>
    <row r="549" spans="2:160">
      <c r="B549" s="30">
        <f t="shared" si="60"/>
        <v>0</v>
      </c>
      <c r="C549" s="30" t="str">
        <f t="shared" si="61"/>
        <v/>
      </c>
      <c r="D549" s="30" t="str">
        <f t="shared" si="62"/>
        <v/>
      </c>
      <c r="E549" s="30" t="str">
        <f t="shared" si="63"/>
        <v/>
      </c>
      <c r="F549" s="30" t="str">
        <f t="shared" si="64"/>
        <v/>
      </c>
      <c r="G549" s="30" t="str">
        <f t="shared" si="65"/>
        <v/>
      </c>
      <c r="H549" s="101" t="str">
        <f>IF(AND(M549&gt;0,M549&lt;=STATS!$C$22),1,"")</f>
        <v/>
      </c>
      <c r="J549" s="12">
        <v>548</v>
      </c>
      <c r="K549"/>
      <c r="L549"/>
      <c r="R549" s="7"/>
      <c r="S549" s="7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F549" s="13"/>
      <c r="AG549" s="13"/>
      <c r="AH549" s="13"/>
      <c r="EZ549" s="98"/>
      <c r="FA549" s="98"/>
      <c r="FB549" s="98"/>
      <c r="FC549" s="98"/>
      <c r="FD549" s="98"/>
    </row>
    <row r="550" spans="2:160">
      <c r="B550" s="30">
        <f t="shared" si="60"/>
        <v>0</v>
      </c>
      <c r="C550" s="30" t="str">
        <f t="shared" si="61"/>
        <v/>
      </c>
      <c r="D550" s="30" t="str">
        <f t="shared" si="62"/>
        <v/>
      </c>
      <c r="E550" s="30" t="str">
        <f t="shared" si="63"/>
        <v/>
      </c>
      <c r="F550" s="30" t="str">
        <f t="shared" si="64"/>
        <v/>
      </c>
      <c r="G550" s="30" t="str">
        <f t="shared" si="65"/>
        <v/>
      </c>
      <c r="H550" s="101" t="str">
        <f>IF(AND(M550&gt;0,M550&lt;=STATS!$C$22),1,"")</f>
        <v/>
      </c>
      <c r="J550" s="12">
        <v>549</v>
      </c>
      <c r="K550"/>
      <c r="L550"/>
      <c r="R550" s="7"/>
      <c r="S550" s="7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F550" s="13"/>
      <c r="AG550" s="13"/>
      <c r="AH550" s="13"/>
      <c r="EZ550" s="98"/>
      <c r="FA550" s="98"/>
      <c r="FB550" s="98"/>
      <c r="FC550" s="98"/>
      <c r="FD550" s="98"/>
    </row>
    <row r="551" spans="2:160">
      <c r="B551" s="30">
        <f t="shared" si="60"/>
        <v>0</v>
      </c>
      <c r="C551" s="30" t="str">
        <f t="shared" si="61"/>
        <v/>
      </c>
      <c r="D551" s="30" t="str">
        <f t="shared" si="62"/>
        <v/>
      </c>
      <c r="E551" s="30" t="str">
        <f t="shared" si="63"/>
        <v/>
      </c>
      <c r="F551" s="30" t="str">
        <f t="shared" si="64"/>
        <v/>
      </c>
      <c r="G551" s="30" t="str">
        <f t="shared" si="65"/>
        <v/>
      </c>
      <c r="H551" s="101" t="str">
        <f>IF(AND(M551&gt;0,M551&lt;=STATS!$C$22),1,"")</f>
        <v/>
      </c>
      <c r="J551" s="12">
        <v>550</v>
      </c>
      <c r="K551"/>
      <c r="L551"/>
      <c r="R551" s="7"/>
      <c r="S551" s="7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F551" s="13"/>
      <c r="AG551" s="13"/>
      <c r="AH551" s="13"/>
      <c r="EZ551" s="98"/>
      <c r="FA551" s="98"/>
      <c r="FB551" s="98"/>
      <c r="FC551" s="98"/>
      <c r="FD551" s="98"/>
    </row>
    <row r="552" spans="2:160">
      <c r="B552" s="30">
        <f t="shared" si="60"/>
        <v>0</v>
      </c>
      <c r="C552" s="30" t="str">
        <f t="shared" si="61"/>
        <v/>
      </c>
      <c r="D552" s="30" t="str">
        <f t="shared" si="62"/>
        <v/>
      </c>
      <c r="E552" s="30" t="str">
        <f t="shared" si="63"/>
        <v/>
      </c>
      <c r="F552" s="30" t="str">
        <f t="shared" si="64"/>
        <v/>
      </c>
      <c r="G552" s="30" t="str">
        <f t="shared" si="65"/>
        <v/>
      </c>
      <c r="H552" s="101" t="str">
        <f>IF(AND(M552&gt;0,M552&lt;=STATS!$C$22),1,"")</f>
        <v/>
      </c>
      <c r="J552" s="12">
        <v>551</v>
      </c>
      <c r="K552"/>
      <c r="L552"/>
      <c r="R552" s="7"/>
      <c r="S552" s="7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F552" s="13"/>
      <c r="AG552" s="13"/>
      <c r="AH552" s="13"/>
      <c r="EZ552" s="98"/>
      <c r="FA552" s="98"/>
      <c r="FB552" s="98"/>
      <c r="FC552" s="98"/>
      <c r="FD552" s="98"/>
    </row>
    <row r="553" spans="2:160">
      <c r="B553" s="30">
        <f t="shared" si="60"/>
        <v>0</v>
      </c>
      <c r="C553" s="30" t="str">
        <f t="shared" si="61"/>
        <v/>
      </c>
      <c r="D553" s="30" t="str">
        <f t="shared" si="62"/>
        <v/>
      </c>
      <c r="E553" s="30" t="str">
        <f t="shared" si="63"/>
        <v/>
      </c>
      <c r="F553" s="30" t="str">
        <f t="shared" si="64"/>
        <v/>
      </c>
      <c r="G553" s="30" t="str">
        <f t="shared" si="65"/>
        <v/>
      </c>
      <c r="H553" s="101" t="str">
        <f>IF(AND(M553&gt;0,M553&lt;=STATS!$C$22),1,"")</f>
        <v/>
      </c>
      <c r="J553" s="12">
        <v>552</v>
      </c>
      <c r="K553"/>
      <c r="L553"/>
      <c r="R553" s="7"/>
      <c r="S553" s="7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F553" s="13"/>
      <c r="AG553" s="13"/>
      <c r="AH553" s="13"/>
      <c r="EZ553" s="98"/>
      <c r="FA553" s="98"/>
      <c r="FB553" s="98"/>
      <c r="FC553" s="98"/>
      <c r="FD553" s="98"/>
    </row>
    <row r="554" spans="2:160">
      <c r="B554" s="30">
        <f t="shared" si="60"/>
        <v>0</v>
      </c>
      <c r="C554" s="30" t="str">
        <f t="shared" si="61"/>
        <v/>
      </c>
      <c r="D554" s="30" t="str">
        <f t="shared" si="62"/>
        <v/>
      </c>
      <c r="E554" s="30" t="str">
        <f t="shared" si="63"/>
        <v/>
      </c>
      <c r="F554" s="30" t="str">
        <f t="shared" si="64"/>
        <v/>
      </c>
      <c r="G554" s="30" t="str">
        <f t="shared" si="65"/>
        <v/>
      </c>
      <c r="H554" s="101" t="str">
        <f>IF(AND(M554&gt;0,M554&lt;=STATS!$C$22),1,"")</f>
        <v/>
      </c>
      <c r="J554" s="12">
        <v>553</v>
      </c>
      <c r="K554"/>
      <c r="L554"/>
      <c r="R554" s="7"/>
      <c r="S554" s="7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F554" s="13"/>
      <c r="AG554" s="13"/>
      <c r="AH554" s="13"/>
      <c r="EZ554" s="98"/>
      <c r="FA554" s="98"/>
      <c r="FB554" s="98"/>
      <c r="FC554" s="98"/>
      <c r="FD554" s="98"/>
    </row>
    <row r="555" spans="2:160">
      <c r="B555" s="30">
        <f t="shared" si="60"/>
        <v>0</v>
      </c>
      <c r="C555" s="30" t="str">
        <f t="shared" si="61"/>
        <v/>
      </c>
      <c r="D555" s="30" t="str">
        <f t="shared" si="62"/>
        <v/>
      </c>
      <c r="E555" s="30" t="str">
        <f t="shared" si="63"/>
        <v/>
      </c>
      <c r="F555" s="30" t="str">
        <f t="shared" si="64"/>
        <v/>
      </c>
      <c r="G555" s="30" t="str">
        <f t="shared" si="65"/>
        <v/>
      </c>
      <c r="H555" s="101" t="str">
        <f>IF(AND(M555&gt;0,M555&lt;=STATS!$C$22),1,"")</f>
        <v/>
      </c>
      <c r="J555" s="12">
        <v>554</v>
      </c>
      <c r="K555"/>
      <c r="L555"/>
      <c r="R555" s="7"/>
      <c r="S555" s="7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F555" s="13"/>
      <c r="AG555" s="13"/>
      <c r="AH555" s="13"/>
      <c r="EZ555" s="98"/>
      <c r="FA555" s="98"/>
      <c r="FB555" s="98"/>
      <c r="FC555" s="98"/>
      <c r="FD555" s="98"/>
    </row>
    <row r="556" spans="2:160">
      <c r="B556" s="30">
        <f t="shared" si="60"/>
        <v>0</v>
      </c>
      <c r="C556" s="30" t="str">
        <f t="shared" si="61"/>
        <v/>
      </c>
      <c r="D556" s="30" t="str">
        <f t="shared" si="62"/>
        <v/>
      </c>
      <c r="E556" s="30" t="str">
        <f t="shared" si="63"/>
        <v/>
      </c>
      <c r="F556" s="30" t="str">
        <f t="shared" si="64"/>
        <v/>
      </c>
      <c r="G556" s="30" t="str">
        <f t="shared" si="65"/>
        <v/>
      </c>
      <c r="H556" s="101" t="str">
        <f>IF(AND(M556&gt;0,M556&lt;=STATS!$C$22),1,"")</f>
        <v/>
      </c>
      <c r="J556" s="12">
        <v>555</v>
      </c>
      <c r="K556"/>
      <c r="L556"/>
      <c r="R556" s="7"/>
      <c r="S556" s="7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F556" s="13"/>
      <c r="AG556" s="13"/>
      <c r="AH556" s="13"/>
      <c r="EZ556" s="98"/>
      <c r="FA556" s="98"/>
      <c r="FB556" s="98"/>
      <c r="FC556" s="98"/>
      <c r="FD556" s="98"/>
    </row>
    <row r="557" spans="2:160">
      <c r="B557" s="30">
        <f t="shared" si="60"/>
        <v>0</v>
      </c>
      <c r="C557" s="30" t="str">
        <f t="shared" si="61"/>
        <v/>
      </c>
      <c r="D557" s="30" t="str">
        <f t="shared" si="62"/>
        <v/>
      </c>
      <c r="E557" s="30" t="str">
        <f t="shared" si="63"/>
        <v/>
      </c>
      <c r="F557" s="30" t="str">
        <f t="shared" si="64"/>
        <v/>
      </c>
      <c r="G557" s="30" t="str">
        <f t="shared" si="65"/>
        <v/>
      </c>
      <c r="H557" s="101" t="str">
        <f>IF(AND(M557&gt;0,M557&lt;=STATS!$C$22),1,"")</f>
        <v/>
      </c>
      <c r="J557" s="12">
        <v>556</v>
      </c>
      <c r="K557"/>
      <c r="L557"/>
      <c r="R557" s="7"/>
      <c r="S557" s="7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F557" s="13"/>
      <c r="AG557" s="13"/>
      <c r="AH557" s="13"/>
      <c r="EZ557" s="98"/>
      <c r="FA557" s="98"/>
      <c r="FB557" s="98"/>
      <c r="FC557" s="98"/>
      <c r="FD557" s="98"/>
    </row>
    <row r="558" spans="2:160">
      <c r="B558" s="30">
        <f t="shared" si="60"/>
        <v>0</v>
      </c>
      <c r="C558" s="30" t="str">
        <f t="shared" si="61"/>
        <v/>
      </c>
      <c r="D558" s="30" t="str">
        <f t="shared" si="62"/>
        <v/>
      </c>
      <c r="E558" s="30" t="str">
        <f t="shared" si="63"/>
        <v/>
      </c>
      <c r="F558" s="30" t="str">
        <f t="shared" si="64"/>
        <v/>
      </c>
      <c r="G558" s="30" t="str">
        <f t="shared" si="65"/>
        <v/>
      </c>
      <c r="H558" s="101" t="str">
        <f>IF(AND(M558&gt;0,M558&lt;=STATS!$C$22),1,"")</f>
        <v/>
      </c>
      <c r="J558" s="12">
        <v>557</v>
      </c>
      <c r="K558"/>
      <c r="L558"/>
      <c r="R558" s="7"/>
      <c r="S558" s="7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F558" s="13"/>
      <c r="AG558" s="13"/>
      <c r="AH558" s="13"/>
      <c r="EZ558" s="98"/>
      <c r="FA558" s="98"/>
      <c r="FB558" s="98"/>
      <c r="FC558" s="98"/>
      <c r="FD558" s="98"/>
    </row>
    <row r="559" spans="2:160">
      <c r="B559" s="30">
        <f t="shared" si="60"/>
        <v>0</v>
      </c>
      <c r="C559" s="30" t="str">
        <f t="shared" si="61"/>
        <v/>
      </c>
      <c r="D559" s="30" t="str">
        <f t="shared" si="62"/>
        <v/>
      </c>
      <c r="E559" s="30" t="str">
        <f t="shared" si="63"/>
        <v/>
      </c>
      <c r="F559" s="30" t="str">
        <f t="shared" si="64"/>
        <v/>
      </c>
      <c r="G559" s="30" t="str">
        <f t="shared" si="65"/>
        <v/>
      </c>
      <c r="H559" s="101" t="str">
        <f>IF(AND(M559&gt;0,M559&lt;=STATS!$C$22),1,"")</f>
        <v/>
      </c>
      <c r="J559" s="12">
        <v>558</v>
      </c>
      <c r="K559"/>
      <c r="L559"/>
      <c r="R559" s="7"/>
      <c r="S559" s="7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F559" s="13"/>
      <c r="AG559" s="13"/>
      <c r="AH559" s="13"/>
      <c r="EZ559" s="98"/>
      <c r="FA559" s="98"/>
      <c r="FB559" s="98"/>
      <c r="FC559" s="98"/>
      <c r="FD559" s="98"/>
    </row>
    <row r="560" spans="2:160">
      <c r="B560" s="30">
        <f t="shared" si="60"/>
        <v>0</v>
      </c>
      <c r="C560" s="30" t="str">
        <f t="shared" si="61"/>
        <v/>
      </c>
      <c r="D560" s="30" t="str">
        <f t="shared" si="62"/>
        <v/>
      </c>
      <c r="E560" s="30" t="str">
        <f t="shared" si="63"/>
        <v/>
      </c>
      <c r="F560" s="30" t="str">
        <f t="shared" si="64"/>
        <v/>
      </c>
      <c r="G560" s="30" t="str">
        <f t="shared" si="65"/>
        <v/>
      </c>
      <c r="H560" s="101" t="str">
        <f>IF(AND(M560&gt;0,M560&lt;=STATS!$C$22),1,"")</f>
        <v/>
      </c>
      <c r="J560" s="12">
        <v>559</v>
      </c>
      <c r="K560"/>
      <c r="L560"/>
      <c r="R560" s="7"/>
      <c r="S560" s="7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F560" s="13"/>
      <c r="AG560" s="13"/>
      <c r="AH560" s="13"/>
      <c r="EZ560" s="98"/>
      <c r="FA560" s="98"/>
      <c r="FB560" s="98"/>
      <c r="FC560" s="98"/>
      <c r="FD560" s="98"/>
    </row>
    <row r="561" spans="2:160">
      <c r="B561" s="30">
        <f t="shared" si="60"/>
        <v>0</v>
      </c>
      <c r="C561" s="30" t="str">
        <f t="shared" si="61"/>
        <v/>
      </c>
      <c r="D561" s="30" t="str">
        <f t="shared" si="62"/>
        <v/>
      </c>
      <c r="E561" s="30" t="str">
        <f t="shared" si="63"/>
        <v/>
      </c>
      <c r="F561" s="30" t="str">
        <f t="shared" si="64"/>
        <v/>
      </c>
      <c r="G561" s="30" t="str">
        <f t="shared" si="65"/>
        <v/>
      </c>
      <c r="H561" s="101" t="str">
        <f>IF(AND(M561&gt;0,M561&lt;=STATS!$C$22),1,"")</f>
        <v/>
      </c>
      <c r="J561" s="12">
        <v>560</v>
      </c>
      <c r="K561"/>
      <c r="L561"/>
      <c r="R561" s="7"/>
      <c r="S561" s="7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F561" s="13"/>
      <c r="AG561" s="13"/>
      <c r="AH561" s="13"/>
      <c r="EZ561" s="98"/>
      <c r="FA561" s="98"/>
      <c r="FB561" s="98"/>
      <c r="FC561" s="98"/>
      <c r="FD561" s="98"/>
    </row>
    <row r="562" spans="2:160">
      <c r="B562" s="30">
        <f t="shared" si="60"/>
        <v>0</v>
      </c>
      <c r="C562" s="30" t="str">
        <f t="shared" si="61"/>
        <v/>
      </c>
      <c r="D562" s="30" t="str">
        <f t="shared" si="62"/>
        <v/>
      </c>
      <c r="E562" s="30" t="str">
        <f t="shared" si="63"/>
        <v/>
      </c>
      <c r="F562" s="30" t="str">
        <f t="shared" si="64"/>
        <v/>
      </c>
      <c r="G562" s="30" t="str">
        <f t="shared" si="65"/>
        <v/>
      </c>
      <c r="H562" s="101" t="str">
        <f>IF(AND(M562&gt;0,M562&lt;=STATS!$C$22),1,"")</f>
        <v/>
      </c>
      <c r="J562" s="12">
        <v>561</v>
      </c>
      <c r="K562"/>
      <c r="L562"/>
      <c r="R562" s="7"/>
      <c r="S562" s="7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F562" s="13"/>
      <c r="AG562" s="13"/>
      <c r="AH562" s="13"/>
      <c r="EZ562" s="98"/>
      <c r="FA562" s="98"/>
      <c r="FB562" s="98"/>
      <c r="FC562" s="98"/>
      <c r="FD562" s="98"/>
    </row>
    <row r="563" spans="2:160">
      <c r="B563" s="30">
        <f t="shared" si="60"/>
        <v>0</v>
      </c>
      <c r="C563" s="30" t="str">
        <f t="shared" si="61"/>
        <v/>
      </c>
      <c r="D563" s="30" t="str">
        <f t="shared" si="62"/>
        <v/>
      </c>
      <c r="E563" s="30" t="str">
        <f t="shared" si="63"/>
        <v/>
      </c>
      <c r="F563" s="30" t="str">
        <f t="shared" si="64"/>
        <v/>
      </c>
      <c r="G563" s="30" t="str">
        <f t="shared" si="65"/>
        <v/>
      </c>
      <c r="H563" s="101" t="str">
        <f>IF(AND(M563&gt;0,M563&lt;=STATS!$C$22),1,"")</f>
        <v/>
      </c>
      <c r="J563" s="12">
        <v>562</v>
      </c>
      <c r="K563"/>
      <c r="L563"/>
      <c r="R563" s="7"/>
      <c r="S563" s="7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F563" s="13"/>
      <c r="AG563" s="13"/>
      <c r="AH563" s="13"/>
      <c r="EZ563" s="98"/>
      <c r="FA563" s="98"/>
      <c r="FB563" s="98"/>
      <c r="FC563" s="98"/>
      <c r="FD563" s="98"/>
    </row>
    <row r="564" spans="2:160">
      <c r="B564" s="30">
        <f t="shared" si="60"/>
        <v>0</v>
      </c>
      <c r="C564" s="30" t="str">
        <f t="shared" si="61"/>
        <v/>
      </c>
      <c r="D564" s="30" t="str">
        <f t="shared" si="62"/>
        <v/>
      </c>
      <c r="E564" s="30" t="str">
        <f t="shared" si="63"/>
        <v/>
      </c>
      <c r="F564" s="30" t="str">
        <f t="shared" si="64"/>
        <v/>
      </c>
      <c r="G564" s="30" t="str">
        <f t="shared" si="65"/>
        <v/>
      </c>
      <c r="H564" s="101" t="str">
        <f>IF(AND(M564&gt;0,M564&lt;=STATS!$C$22),1,"")</f>
        <v/>
      </c>
      <c r="J564" s="12">
        <v>563</v>
      </c>
      <c r="K564"/>
      <c r="L564"/>
      <c r="R564" s="7"/>
      <c r="S564" s="7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F564" s="13"/>
      <c r="AG564" s="13"/>
      <c r="AH564" s="13"/>
      <c r="EZ564" s="98"/>
      <c r="FA564" s="98"/>
      <c r="FB564" s="98"/>
      <c r="FC564" s="98"/>
      <c r="FD564" s="98"/>
    </row>
    <row r="565" spans="2:160">
      <c r="B565" s="30">
        <f t="shared" si="60"/>
        <v>0</v>
      </c>
      <c r="C565" s="30" t="str">
        <f t="shared" si="61"/>
        <v/>
      </c>
      <c r="D565" s="30" t="str">
        <f t="shared" si="62"/>
        <v/>
      </c>
      <c r="E565" s="30" t="str">
        <f t="shared" si="63"/>
        <v/>
      </c>
      <c r="F565" s="30" t="str">
        <f t="shared" si="64"/>
        <v/>
      </c>
      <c r="G565" s="30" t="str">
        <f t="shared" si="65"/>
        <v/>
      </c>
      <c r="H565" s="101" t="str">
        <f>IF(AND(M565&gt;0,M565&lt;=STATS!$C$22),1,"")</f>
        <v/>
      </c>
      <c r="J565" s="12">
        <v>564</v>
      </c>
      <c r="K565"/>
      <c r="L565"/>
      <c r="R565" s="7"/>
      <c r="S565" s="7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F565" s="13"/>
      <c r="AG565" s="13"/>
      <c r="AH565" s="13"/>
      <c r="EZ565" s="98"/>
      <c r="FA565" s="98"/>
      <c r="FB565" s="98"/>
      <c r="FC565" s="98"/>
      <c r="FD565" s="98"/>
    </row>
    <row r="566" spans="2:160">
      <c r="B566" s="30">
        <f t="shared" si="60"/>
        <v>0</v>
      </c>
      <c r="C566" s="30" t="str">
        <f t="shared" si="61"/>
        <v/>
      </c>
      <c r="D566" s="30" t="str">
        <f t="shared" si="62"/>
        <v/>
      </c>
      <c r="E566" s="30" t="str">
        <f t="shared" si="63"/>
        <v/>
      </c>
      <c r="F566" s="30" t="str">
        <f t="shared" si="64"/>
        <v/>
      </c>
      <c r="G566" s="30" t="str">
        <f t="shared" si="65"/>
        <v/>
      </c>
      <c r="H566" s="101" t="str">
        <f>IF(AND(M566&gt;0,M566&lt;=STATS!$C$22),1,"")</f>
        <v/>
      </c>
      <c r="J566" s="12">
        <v>565</v>
      </c>
      <c r="K566"/>
      <c r="L566"/>
      <c r="R566" s="7"/>
      <c r="S566" s="7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F566" s="13"/>
      <c r="AG566" s="13"/>
      <c r="AH566" s="13"/>
      <c r="EZ566" s="98"/>
      <c r="FA566" s="98"/>
      <c r="FB566" s="98"/>
      <c r="FC566" s="98"/>
      <c r="FD566" s="98"/>
    </row>
    <row r="567" spans="2:160">
      <c r="B567" s="30">
        <f t="shared" si="60"/>
        <v>0</v>
      </c>
      <c r="C567" s="30" t="str">
        <f t="shared" si="61"/>
        <v/>
      </c>
      <c r="D567" s="30" t="str">
        <f t="shared" si="62"/>
        <v/>
      </c>
      <c r="E567" s="30" t="str">
        <f t="shared" si="63"/>
        <v/>
      </c>
      <c r="F567" s="30" t="str">
        <f t="shared" si="64"/>
        <v/>
      </c>
      <c r="G567" s="30" t="str">
        <f t="shared" si="65"/>
        <v/>
      </c>
      <c r="H567" s="101" t="str">
        <f>IF(AND(M567&gt;0,M567&lt;=STATS!$C$22),1,"")</f>
        <v/>
      </c>
      <c r="J567" s="12">
        <v>566</v>
      </c>
      <c r="K567"/>
      <c r="L567"/>
      <c r="R567" s="7"/>
      <c r="S567" s="7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F567" s="13"/>
      <c r="AG567" s="13"/>
      <c r="AH567" s="13"/>
      <c r="EZ567" s="98"/>
      <c r="FA567" s="98"/>
      <c r="FB567" s="98"/>
      <c r="FC567" s="98"/>
      <c r="FD567" s="98"/>
    </row>
    <row r="568" spans="2:160">
      <c r="B568" s="30">
        <f t="shared" si="60"/>
        <v>0</v>
      </c>
      <c r="C568" s="30" t="str">
        <f t="shared" si="61"/>
        <v/>
      </c>
      <c r="D568" s="30" t="str">
        <f t="shared" si="62"/>
        <v/>
      </c>
      <c r="E568" s="30" t="str">
        <f t="shared" si="63"/>
        <v/>
      </c>
      <c r="F568" s="30" t="str">
        <f t="shared" si="64"/>
        <v/>
      </c>
      <c r="G568" s="30" t="str">
        <f t="shared" si="65"/>
        <v/>
      </c>
      <c r="H568" s="101" t="str">
        <f>IF(AND(M568&gt;0,M568&lt;=STATS!$C$22),1,"")</f>
        <v/>
      </c>
      <c r="J568" s="12">
        <v>567</v>
      </c>
      <c r="K568"/>
      <c r="L568"/>
      <c r="R568" s="7"/>
      <c r="S568" s="7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F568" s="13"/>
      <c r="AG568" s="13"/>
      <c r="AH568" s="13"/>
      <c r="EZ568" s="98"/>
      <c r="FA568" s="98"/>
      <c r="FB568" s="98"/>
      <c r="FC568" s="98"/>
      <c r="FD568" s="98"/>
    </row>
    <row r="569" spans="2:160">
      <c r="B569" s="30">
        <f t="shared" si="60"/>
        <v>0</v>
      </c>
      <c r="C569" s="30" t="str">
        <f t="shared" si="61"/>
        <v/>
      </c>
      <c r="D569" s="30" t="str">
        <f t="shared" si="62"/>
        <v/>
      </c>
      <c r="E569" s="30" t="str">
        <f t="shared" si="63"/>
        <v/>
      </c>
      <c r="F569" s="30" t="str">
        <f t="shared" si="64"/>
        <v/>
      </c>
      <c r="G569" s="30" t="str">
        <f t="shared" si="65"/>
        <v/>
      </c>
      <c r="H569" s="101" t="str">
        <f>IF(AND(M569&gt;0,M569&lt;=STATS!$C$22),1,"")</f>
        <v/>
      </c>
      <c r="J569" s="12">
        <v>568</v>
      </c>
      <c r="K569"/>
      <c r="L569"/>
      <c r="R569" s="7"/>
      <c r="S569" s="7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F569" s="13"/>
      <c r="AG569" s="13"/>
      <c r="AH569" s="13"/>
      <c r="EZ569" s="98"/>
      <c r="FA569" s="98"/>
      <c r="FB569" s="98"/>
      <c r="FC569" s="98"/>
      <c r="FD569" s="98"/>
    </row>
    <row r="570" spans="2:160">
      <c r="B570" s="30">
        <f t="shared" si="60"/>
        <v>0</v>
      </c>
      <c r="C570" s="30" t="str">
        <f t="shared" si="61"/>
        <v/>
      </c>
      <c r="D570" s="30" t="str">
        <f t="shared" si="62"/>
        <v/>
      </c>
      <c r="E570" s="30" t="str">
        <f t="shared" si="63"/>
        <v/>
      </c>
      <c r="F570" s="30" t="str">
        <f t="shared" si="64"/>
        <v/>
      </c>
      <c r="G570" s="30" t="str">
        <f t="shared" si="65"/>
        <v/>
      </c>
      <c r="H570" s="101" t="str">
        <f>IF(AND(M570&gt;0,M570&lt;=STATS!$C$22),1,"")</f>
        <v/>
      </c>
      <c r="J570" s="12">
        <v>569</v>
      </c>
      <c r="K570"/>
      <c r="L570"/>
      <c r="R570" s="7"/>
      <c r="S570" s="7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F570" s="13"/>
      <c r="AG570" s="13"/>
      <c r="AH570" s="13"/>
      <c r="EZ570" s="98"/>
      <c r="FA570" s="98"/>
      <c r="FB570" s="98"/>
      <c r="FC570" s="98"/>
      <c r="FD570" s="98"/>
    </row>
    <row r="571" spans="2:160">
      <c r="B571" s="30">
        <f t="shared" si="60"/>
        <v>0</v>
      </c>
      <c r="C571" s="30" t="str">
        <f t="shared" si="61"/>
        <v/>
      </c>
      <c r="D571" s="30" t="str">
        <f t="shared" si="62"/>
        <v/>
      </c>
      <c r="E571" s="30" t="str">
        <f t="shared" si="63"/>
        <v/>
      </c>
      <c r="F571" s="30" t="str">
        <f t="shared" si="64"/>
        <v/>
      </c>
      <c r="G571" s="30" t="str">
        <f t="shared" si="65"/>
        <v/>
      </c>
      <c r="H571" s="101" t="str">
        <f>IF(AND(M571&gt;0,M571&lt;=STATS!$C$22),1,"")</f>
        <v/>
      </c>
      <c r="J571" s="12">
        <v>570</v>
      </c>
      <c r="K571"/>
      <c r="L571"/>
      <c r="R571" s="7"/>
      <c r="S571" s="7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F571" s="13"/>
      <c r="AG571" s="13"/>
      <c r="AH571" s="13"/>
      <c r="EZ571" s="98"/>
      <c r="FA571" s="98"/>
      <c r="FB571" s="98"/>
      <c r="FC571" s="98"/>
      <c r="FD571" s="98"/>
    </row>
    <row r="572" spans="2:160">
      <c r="B572" s="30">
        <f t="shared" si="60"/>
        <v>0</v>
      </c>
      <c r="C572" s="30" t="str">
        <f t="shared" si="61"/>
        <v/>
      </c>
      <c r="D572" s="30" t="str">
        <f t="shared" si="62"/>
        <v/>
      </c>
      <c r="E572" s="30" t="str">
        <f t="shared" si="63"/>
        <v/>
      </c>
      <c r="F572" s="30" t="str">
        <f t="shared" si="64"/>
        <v/>
      </c>
      <c r="G572" s="30" t="str">
        <f t="shared" si="65"/>
        <v/>
      </c>
      <c r="H572" s="101" t="str">
        <f>IF(AND(M572&gt;0,M572&lt;=STATS!$C$22),1,"")</f>
        <v/>
      </c>
      <c r="J572" s="12">
        <v>571</v>
      </c>
      <c r="K572"/>
      <c r="L572"/>
      <c r="R572" s="7"/>
      <c r="S572" s="7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F572" s="13"/>
      <c r="AG572" s="13"/>
      <c r="AH572" s="13"/>
      <c r="EZ572" s="98"/>
      <c r="FA572" s="98"/>
      <c r="FB572" s="98"/>
      <c r="FC572" s="98"/>
      <c r="FD572" s="98"/>
    </row>
    <row r="573" spans="2:160">
      <c r="B573" s="30">
        <f t="shared" si="60"/>
        <v>0</v>
      </c>
      <c r="C573" s="30" t="str">
        <f t="shared" si="61"/>
        <v/>
      </c>
      <c r="D573" s="30" t="str">
        <f t="shared" si="62"/>
        <v/>
      </c>
      <c r="E573" s="30" t="str">
        <f t="shared" si="63"/>
        <v/>
      </c>
      <c r="F573" s="30" t="str">
        <f t="shared" si="64"/>
        <v/>
      </c>
      <c r="G573" s="30" t="str">
        <f t="shared" si="65"/>
        <v/>
      </c>
      <c r="H573" s="101" t="str">
        <f>IF(AND(M573&gt;0,M573&lt;=STATS!$C$22),1,"")</f>
        <v/>
      </c>
      <c r="J573" s="12">
        <v>572</v>
      </c>
      <c r="K573"/>
      <c r="L573"/>
      <c r="R573" s="7"/>
      <c r="S573" s="7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F573" s="13"/>
      <c r="AG573" s="13"/>
      <c r="AH573" s="13"/>
      <c r="EZ573" s="98"/>
      <c r="FA573" s="98"/>
      <c r="FB573" s="98"/>
      <c r="FC573" s="98"/>
      <c r="FD573" s="98"/>
    </row>
    <row r="574" spans="2:160">
      <c r="B574" s="30">
        <f t="shared" si="60"/>
        <v>0</v>
      </c>
      <c r="C574" s="30" t="str">
        <f t="shared" si="61"/>
        <v/>
      </c>
      <c r="D574" s="30" t="str">
        <f t="shared" si="62"/>
        <v/>
      </c>
      <c r="E574" s="30" t="str">
        <f t="shared" si="63"/>
        <v/>
      </c>
      <c r="F574" s="30" t="str">
        <f t="shared" si="64"/>
        <v/>
      </c>
      <c r="G574" s="30" t="str">
        <f t="shared" si="65"/>
        <v/>
      </c>
      <c r="H574" s="101" t="str">
        <f>IF(AND(M574&gt;0,M574&lt;=STATS!$C$22),1,"")</f>
        <v/>
      </c>
      <c r="J574" s="12">
        <v>573</v>
      </c>
      <c r="K574"/>
      <c r="L574"/>
      <c r="R574" s="7"/>
      <c r="S574" s="7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F574" s="13"/>
      <c r="AG574" s="13"/>
      <c r="AH574" s="13"/>
      <c r="EZ574" s="98"/>
      <c r="FA574" s="98"/>
      <c r="FB574" s="98"/>
      <c r="FC574" s="98"/>
      <c r="FD574" s="98"/>
    </row>
    <row r="575" spans="2:160">
      <c r="B575" s="30">
        <f t="shared" si="60"/>
        <v>0</v>
      </c>
      <c r="C575" s="30" t="str">
        <f t="shared" si="61"/>
        <v/>
      </c>
      <c r="D575" s="30" t="str">
        <f t="shared" si="62"/>
        <v/>
      </c>
      <c r="E575" s="30" t="str">
        <f t="shared" si="63"/>
        <v/>
      </c>
      <c r="F575" s="30" t="str">
        <f t="shared" si="64"/>
        <v/>
      </c>
      <c r="G575" s="30" t="str">
        <f t="shared" si="65"/>
        <v/>
      </c>
      <c r="H575" s="101" t="str">
        <f>IF(AND(M575&gt;0,M575&lt;=STATS!$C$22),1,"")</f>
        <v/>
      </c>
      <c r="J575" s="12">
        <v>574</v>
      </c>
      <c r="K575"/>
      <c r="L575"/>
      <c r="R575" s="7"/>
      <c r="S575" s="7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F575" s="13"/>
      <c r="AG575" s="13"/>
      <c r="AH575" s="13"/>
      <c r="EZ575" s="98"/>
      <c r="FA575" s="98"/>
      <c r="FB575" s="98"/>
      <c r="FC575" s="98"/>
      <c r="FD575" s="98"/>
    </row>
    <row r="576" spans="2:160">
      <c r="B576" s="30">
        <f t="shared" si="60"/>
        <v>0</v>
      </c>
      <c r="C576" s="30" t="str">
        <f t="shared" si="61"/>
        <v/>
      </c>
      <c r="D576" s="30" t="str">
        <f t="shared" si="62"/>
        <v/>
      </c>
      <c r="E576" s="30" t="str">
        <f t="shared" si="63"/>
        <v/>
      </c>
      <c r="F576" s="30" t="str">
        <f t="shared" si="64"/>
        <v/>
      </c>
      <c r="G576" s="30" t="str">
        <f t="shared" si="65"/>
        <v/>
      </c>
      <c r="H576" s="101" t="str">
        <f>IF(AND(M576&gt;0,M576&lt;=STATS!$C$22),1,"")</f>
        <v/>
      </c>
      <c r="J576" s="12">
        <v>575</v>
      </c>
      <c r="K576"/>
      <c r="L576"/>
      <c r="R576" s="7"/>
      <c r="S576" s="7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F576" s="13"/>
      <c r="AG576" s="13"/>
      <c r="AH576" s="13"/>
      <c r="EZ576" s="98"/>
      <c r="FA576" s="98"/>
      <c r="FB576" s="98"/>
      <c r="FC576" s="98"/>
      <c r="FD576" s="98"/>
    </row>
    <row r="577" spans="2:160">
      <c r="B577" s="30">
        <f t="shared" si="60"/>
        <v>0</v>
      </c>
      <c r="C577" s="30" t="str">
        <f t="shared" si="61"/>
        <v/>
      </c>
      <c r="D577" s="30" t="str">
        <f t="shared" si="62"/>
        <v/>
      </c>
      <c r="E577" s="30" t="str">
        <f t="shared" si="63"/>
        <v/>
      </c>
      <c r="F577" s="30" t="str">
        <f t="shared" si="64"/>
        <v/>
      </c>
      <c r="G577" s="30" t="str">
        <f t="shared" si="65"/>
        <v/>
      </c>
      <c r="H577" s="101" t="str">
        <f>IF(AND(M577&gt;0,M577&lt;=STATS!$C$22),1,"")</f>
        <v/>
      </c>
      <c r="J577" s="12">
        <v>576</v>
      </c>
      <c r="K577"/>
      <c r="L577"/>
      <c r="R577" s="7"/>
      <c r="S577" s="7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F577" s="13"/>
      <c r="AG577" s="13"/>
      <c r="AH577" s="13"/>
      <c r="EZ577" s="98"/>
      <c r="FA577" s="98"/>
      <c r="FB577" s="98"/>
      <c r="FC577" s="98"/>
      <c r="FD577" s="98"/>
    </row>
    <row r="578" spans="2:160">
      <c r="B578" s="30">
        <f t="shared" ref="B578:B641" si="66">COUNT(R578:EY578,FE578:FM578)</f>
        <v>0</v>
      </c>
      <c r="C578" s="30" t="str">
        <f t="shared" ref="C578:C641" si="67">IF(COUNT(R578:EY578,FE578:FM578)&gt;0,COUNT(R578:EY578,FE578:FM578),"")</f>
        <v/>
      </c>
      <c r="D578" s="30" t="str">
        <f t="shared" ref="D578:D641" si="68">IF(COUNT(T578:BJ578,BL578:BT578,BV578:CB578,CD578:EY578,FE578:FM578)&gt;0,COUNT(T578:BJ578,BL578:BT578,BV578:CB578,CD578:EY578,FE578:FM578),"")</f>
        <v/>
      </c>
      <c r="E578" s="30" t="str">
        <f t="shared" ref="E578:E641" si="69">IF(H578=1,COUNT(R578:EY578,FE578:FM578),"")</f>
        <v/>
      </c>
      <c r="F578" s="30" t="str">
        <f t="shared" ref="F578:F641" si="70">IF(H578=1,COUNT(T578:BJ578,BL578:BT578,BV578:CB578,CD578:EY578,FE578:FM578),"")</f>
        <v/>
      </c>
      <c r="G578" s="30" t="str">
        <f t="shared" ref="G578:G641" si="71">IF($B578&gt;=1,$M578,"")</f>
        <v/>
      </c>
      <c r="H578" s="101" t="str">
        <f>IF(AND(M578&gt;0,M578&lt;=STATS!$C$22),1,"")</f>
        <v/>
      </c>
      <c r="J578" s="12">
        <v>577</v>
      </c>
      <c r="K578"/>
      <c r="L578"/>
      <c r="R578" s="7"/>
      <c r="S578" s="7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F578" s="13"/>
      <c r="AG578" s="13"/>
      <c r="AH578" s="13"/>
      <c r="EZ578" s="98"/>
      <c r="FA578" s="98"/>
      <c r="FB578" s="98"/>
      <c r="FC578" s="98"/>
      <c r="FD578" s="98"/>
    </row>
    <row r="579" spans="2:160">
      <c r="B579" s="30">
        <f t="shared" si="66"/>
        <v>0</v>
      </c>
      <c r="C579" s="30" t="str">
        <f t="shared" si="67"/>
        <v/>
      </c>
      <c r="D579" s="30" t="str">
        <f t="shared" si="68"/>
        <v/>
      </c>
      <c r="E579" s="30" t="str">
        <f t="shared" si="69"/>
        <v/>
      </c>
      <c r="F579" s="30" t="str">
        <f t="shared" si="70"/>
        <v/>
      </c>
      <c r="G579" s="30" t="str">
        <f t="shared" si="71"/>
        <v/>
      </c>
      <c r="H579" s="101" t="str">
        <f>IF(AND(M579&gt;0,M579&lt;=STATS!$C$22),1,"")</f>
        <v/>
      </c>
      <c r="J579" s="12">
        <v>578</v>
      </c>
      <c r="K579"/>
      <c r="L579"/>
      <c r="R579" s="7"/>
      <c r="S579" s="7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F579" s="13"/>
      <c r="AG579" s="13"/>
      <c r="AH579" s="13"/>
      <c r="EZ579" s="98"/>
      <c r="FA579" s="98"/>
      <c r="FB579" s="98"/>
      <c r="FC579" s="98"/>
      <c r="FD579" s="98"/>
    </row>
    <row r="580" spans="2:160">
      <c r="B580" s="30">
        <f t="shared" si="66"/>
        <v>0</v>
      </c>
      <c r="C580" s="30" t="str">
        <f t="shared" si="67"/>
        <v/>
      </c>
      <c r="D580" s="30" t="str">
        <f t="shared" si="68"/>
        <v/>
      </c>
      <c r="E580" s="30" t="str">
        <f t="shared" si="69"/>
        <v/>
      </c>
      <c r="F580" s="30" t="str">
        <f t="shared" si="70"/>
        <v/>
      </c>
      <c r="G580" s="30" t="str">
        <f t="shared" si="71"/>
        <v/>
      </c>
      <c r="H580" s="101" t="str">
        <f>IF(AND(M580&gt;0,M580&lt;=STATS!$C$22),1,"")</f>
        <v/>
      </c>
      <c r="J580" s="12">
        <v>579</v>
      </c>
      <c r="K580"/>
      <c r="L580"/>
      <c r="R580" s="7"/>
      <c r="S580" s="7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F580" s="13"/>
      <c r="AG580" s="13"/>
      <c r="AH580" s="13"/>
      <c r="EZ580" s="98"/>
      <c r="FA580" s="98"/>
      <c r="FB580" s="98"/>
      <c r="FC580" s="98"/>
      <c r="FD580" s="98"/>
    </row>
    <row r="581" spans="2:160">
      <c r="B581" s="30">
        <f t="shared" si="66"/>
        <v>0</v>
      </c>
      <c r="C581" s="30" t="str">
        <f t="shared" si="67"/>
        <v/>
      </c>
      <c r="D581" s="30" t="str">
        <f t="shared" si="68"/>
        <v/>
      </c>
      <c r="E581" s="30" t="str">
        <f t="shared" si="69"/>
        <v/>
      </c>
      <c r="F581" s="30" t="str">
        <f t="shared" si="70"/>
        <v/>
      </c>
      <c r="G581" s="30" t="str">
        <f t="shared" si="71"/>
        <v/>
      </c>
      <c r="H581" s="101" t="str">
        <f>IF(AND(M581&gt;0,M581&lt;=STATS!$C$22),1,"")</f>
        <v/>
      </c>
      <c r="J581" s="12">
        <v>580</v>
      </c>
      <c r="K581"/>
      <c r="L581"/>
      <c r="R581" s="7"/>
      <c r="S581" s="7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F581" s="13"/>
      <c r="AG581" s="13"/>
      <c r="AH581" s="13"/>
      <c r="EZ581" s="98"/>
      <c r="FA581" s="98"/>
      <c r="FB581" s="98"/>
      <c r="FC581" s="98"/>
      <c r="FD581" s="98"/>
    </row>
    <row r="582" spans="2:160">
      <c r="B582" s="30">
        <f t="shared" si="66"/>
        <v>0</v>
      </c>
      <c r="C582" s="30" t="str">
        <f t="shared" si="67"/>
        <v/>
      </c>
      <c r="D582" s="30" t="str">
        <f t="shared" si="68"/>
        <v/>
      </c>
      <c r="E582" s="30" t="str">
        <f t="shared" si="69"/>
        <v/>
      </c>
      <c r="F582" s="30" t="str">
        <f t="shared" si="70"/>
        <v/>
      </c>
      <c r="G582" s="30" t="str">
        <f t="shared" si="71"/>
        <v/>
      </c>
      <c r="H582" s="101" t="str">
        <f>IF(AND(M582&gt;0,M582&lt;=STATS!$C$22),1,"")</f>
        <v/>
      </c>
      <c r="J582" s="12">
        <v>581</v>
      </c>
      <c r="K582"/>
      <c r="L582"/>
      <c r="R582" s="7"/>
      <c r="S582" s="7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F582" s="13"/>
      <c r="AG582" s="13"/>
      <c r="AH582" s="13"/>
      <c r="EZ582" s="98"/>
      <c r="FA582" s="98"/>
      <c r="FB582" s="98"/>
      <c r="FC582" s="98"/>
      <c r="FD582" s="98"/>
    </row>
    <row r="583" spans="2:160">
      <c r="B583" s="30">
        <f t="shared" si="66"/>
        <v>0</v>
      </c>
      <c r="C583" s="30" t="str">
        <f t="shared" si="67"/>
        <v/>
      </c>
      <c r="D583" s="30" t="str">
        <f t="shared" si="68"/>
        <v/>
      </c>
      <c r="E583" s="30" t="str">
        <f t="shared" si="69"/>
        <v/>
      </c>
      <c r="F583" s="30" t="str">
        <f t="shared" si="70"/>
        <v/>
      </c>
      <c r="G583" s="30" t="str">
        <f t="shared" si="71"/>
        <v/>
      </c>
      <c r="H583" s="101" t="str">
        <f>IF(AND(M583&gt;0,M583&lt;=STATS!$C$22),1,"")</f>
        <v/>
      </c>
      <c r="J583" s="12">
        <v>582</v>
      </c>
      <c r="K583"/>
      <c r="L583"/>
      <c r="R583" s="7"/>
      <c r="S583" s="7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F583" s="13"/>
      <c r="AG583" s="13"/>
      <c r="AH583" s="13"/>
      <c r="EZ583" s="98"/>
      <c r="FA583" s="98"/>
      <c r="FB583" s="98"/>
      <c r="FC583" s="98"/>
      <c r="FD583" s="98"/>
    </row>
    <row r="584" spans="2:160">
      <c r="B584" s="30">
        <f t="shared" si="66"/>
        <v>0</v>
      </c>
      <c r="C584" s="30" t="str">
        <f t="shared" si="67"/>
        <v/>
      </c>
      <c r="D584" s="30" t="str">
        <f t="shared" si="68"/>
        <v/>
      </c>
      <c r="E584" s="30" t="str">
        <f t="shared" si="69"/>
        <v/>
      </c>
      <c r="F584" s="30" t="str">
        <f t="shared" si="70"/>
        <v/>
      </c>
      <c r="G584" s="30" t="str">
        <f t="shared" si="71"/>
        <v/>
      </c>
      <c r="H584" s="101" t="str">
        <f>IF(AND(M584&gt;0,M584&lt;=STATS!$C$22),1,"")</f>
        <v/>
      </c>
      <c r="J584" s="12">
        <v>583</v>
      </c>
      <c r="K584"/>
      <c r="L584"/>
      <c r="R584" s="7"/>
      <c r="S584" s="7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F584" s="13"/>
      <c r="AG584" s="13"/>
      <c r="AH584" s="13"/>
      <c r="EZ584" s="98"/>
      <c r="FA584" s="98"/>
      <c r="FB584" s="98"/>
      <c r="FC584" s="98"/>
      <c r="FD584" s="98"/>
    </row>
    <row r="585" spans="2:160">
      <c r="B585" s="30">
        <f t="shared" si="66"/>
        <v>0</v>
      </c>
      <c r="C585" s="30" t="str">
        <f t="shared" si="67"/>
        <v/>
      </c>
      <c r="D585" s="30" t="str">
        <f t="shared" si="68"/>
        <v/>
      </c>
      <c r="E585" s="30" t="str">
        <f t="shared" si="69"/>
        <v/>
      </c>
      <c r="F585" s="30" t="str">
        <f t="shared" si="70"/>
        <v/>
      </c>
      <c r="G585" s="30" t="str">
        <f t="shared" si="71"/>
        <v/>
      </c>
      <c r="H585" s="101" t="str">
        <f>IF(AND(M585&gt;0,M585&lt;=STATS!$C$22),1,"")</f>
        <v/>
      </c>
      <c r="J585" s="12">
        <v>584</v>
      </c>
      <c r="K585"/>
      <c r="L585"/>
      <c r="R585" s="7"/>
      <c r="S585" s="7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F585" s="13"/>
      <c r="AG585" s="13"/>
      <c r="AH585" s="13"/>
      <c r="EZ585" s="98"/>
      <c r="FA585" s="98"/>
      <c r="FB585" s="98"/>
      <c r="FC585" s="98"/>
      <c r="FD585" s="98"/>
    </row>
    <row r="586" spans="2:160">
      <c r="B586" s="30">
        <f t="shared" si="66"/>
        <v>0</v>
      </c>
      <c r="C586" s="30" t="str">
        <f t="shared" si="67"/>
        <v/>
      </c>
      <c r="D586" s="30" t="str">
        <f t="shared" si="68"/>
        <v/>
      </c>
      <c r="E586" s="30" t="str">
        <f t="shared" si="69"/>
        <v/>
      </c>
      <c r="F586" s="30" t="str">
        <f t="shared" si="70"/>
        <v/>
      </c>
      <c r="G586" s="30" t="str">
        <f t="shared" si="71"/>
        <v/>
      </c>
      <c r="H586" s="101" t="str">
        <f>IF(AND(M586&gt;0,M586&lt;=STATS!$C$22),1,"")</f>
        <v/>
      </c>
      <c r="J586" s="12">
        <v>585</v>
      </c>
      <c r="K586"/>
      <c r="L586"/>
      <c r="R586" s="7"/>
      <c r="S586" s="7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F586" s="13"/>
      <c r="AG586" s="13"/>
      <c r="AH586" s="13"/>
      <c r="EZ586" s="98"/>
      <c r="FA586" s="98"/>
      <c r="FB586" s="98"/>
      <c r="FC586" s="98"/>
      <c r="FD586" s="98"/>
    </row>
    <row r="587" spans="2:160">
      <c r="B587" s="30">
        <f t="shared" si="66"/>
        <v>0</v>
      </c>
      <c r="C587" s="30" t="str">
        <f t="shared" si="67"/>
        <v/>
      </c>
      <c r="D587" s="30" t="str">
        <f t="shared" si="68"/>
        <v/>
      </c>
      <c r="E587" s="30" t="str">
        <f t="shared" si="69"/>
        <v/>
      </c>
      <c r="F587" s="30" t="str">
        <f t="shared" si="70"/>
        <v/>
      </c>
      <c r="G587" s="30" t="str">
        <f t="shared" si="71"/>
        <v/>
      </c>
      <c r="H587" s="101" t="str">
        <f>IF(AND(M587&gt;0,M587&lt;=STATS!$C$22),1,"")</f>
        <v/>
      </c>
      <c r="J587" s="12">
        <v>586</v>
      </c>
      <c r="K587"/>
      <c r="L587"/>
      <c r="R587" s="7"/>
      <c r="S587" s="7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F587" s="13"/>
      <c r="AG587" s="13"/>
      <c r="AH587" s="13"/>
      <c r="EZ587" s="98"/>
      <c r="FA587" s="98"/>
      <c r="FB587" s="98"/>
      <c r="FC587" s="98"/>
      <c r="FD587" s="98"/>
    </row>
    <row r="588" spans="2:160">
      <c r="B588" s="30">
        <f t="shared" si="66"/>
        <v>0</v>
      </c>
      <c r="C588" s="30" t="str">
        <f t="shared" si="67"/>
        <v/>
      </c>
      <c r="D588" s="30" t="str">
        <f t="shared" si="68"/>
        <v/>
      </c>
      <c r="E588" s="30" t="str">
        <f t="shared" si="69"/>
        <v/>
      </c>
      <c r="F588" s="30" t="str">
        <f t="shared" si="70"/>
        <v/>
      </c>
      <c r="G588" s="30" t="str">
        <f t="shared" si="71"/>
        <v/>
      </c>
      <c r="H588" s="101" t="str">
        <f>IF(AND(M588&gt;0,M588&lt;=STATS!$C$22),1,"")</f>
        <v/>
      </c>
      <c r="J588" s="12">
        <v>587</v>
      </c>
      <c r="K588"/>
      <c r="L588"/>
      <c r="R588" s="7"/>
      <c r="S588" s="7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F588" s="13"/>
      <c r="AG588" s="13"/>
      <c r="AH588" s="13"/>
      <c r="EZ588" s="98"/>
      <c r="FA588" s="98"/>
      <c r="FB588" s="98"/>
      <c r="FC588" s="98"/>
      <c r="FD588" s="98"/>
    </row>
    <row r="589" spans="2:160">
      <c r="B589" s="30">
        <f t="shared" si="66"/>
        <v>0</v>
      </c>
      <c r="C589" s="30" t="str">
        <f t="shared" si="67"/>
        <v/>
      </c>
      <c r="D589" s="30" t="str">
        <f t="shared" si="68"/>
        <v/>
      </c>
      <c r="E589" s="30" t="str">
        <f t="shared" si="69"/>
        <v/>
      </c>
      <c r="F589" s="30" t="str">
        <f t="shared" si="70"/>
        <v/>
      </c>
      <c r="G589" s="30" t="str">
        <f t="shared" si="71"/>
        <v/>
      </c>
      <c r="H589" s="101" t="str">
        <f>IF(AND(M589&gt;0,M589&lt;=STATS!$C$22),1,"")</f>
        <v/>
      </c>
      <c r="J589" s="12">
        <v>588</v>
      </c>
      <c r="K589"/>
      <c r="L589"/>
      <c r="R589" s="7"/>
      <c r="S589" s="7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F589" s="13"/>
      <c r="AG589" s="13"/>
      <c r="AH589" s="13"/>
      <c r="EZ589" s="98"/>
      <c r="FA589" s="98"/>
      <c r="FB589" s="98"/>
      <c r="FC589" s="98"/>
      <c r="FD589" s="98"/>
    </row>
    <row r="590" spans="2:160">
      <c r="B590" s="30">
        <f t="shared" si="66"/>
        <v>0</v>
      </c>
      <c r="C590" s="30" t="str">
        <f t="shared" si="67"/>
        <v/>
      </c>
      <c r="D590" s="30" t="str">
        <f t="shared" si="68"/>
        <v/>
      </c>
      <c r="E590" s="30" t="str">
        <f t="shared" si="69"/>
        <v/>
      </c>
      <c r="F590" s="30" t="str">
        <f t="shared" si="70"/>
        <v/>
      </c>
      <c r="G590" s="30" t="str">
        <f t="shared" si="71"/>
        <v/>
      </c>
      <c r="H590" s="101" t="str">
        <f>IF(AND(M590&gt;0,M590&lt;=STATS!$C$22),1,"")</f>
        <v/>
      </c>
      <c r="J590" s="12">
        <v>589</v>
      </c>
      <c r="K590"/>
      <c r="L590"/>
      <c r="R590" s="7"/>
      <c r="S590" s="7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F590" s="13"/>
      <c r="AG590" s="13"/>
      <c r="AH590" s="13"/>
      <c r="EZ590" s="98"/>
      <c r="FA590" s="98"/>
      <c r="FB590" s="98"/>
      <c r="FC590" s="98"/>
      <c r="FD590" s="98"/>
    </row>
    <row r="591" spans="2:160">
      <c r="B591" s="30">
        <f t="shared" si="66"/>
        <v>0</v>
      </c>
      <c r="C591" s="30" t="str">
        <f t="shared" si="67"/>
        <v/>
      </c>
      <c r="D591" s="30" t="str">
        <f t="shared" si="68"/>
        <v/>
      </c>
      <c r="E591" s="30" t="str">
        <f t="shared" si="69"/>
        <v/>
      </c>
      <c r="F591" s="30" t="str">
        <f t="shared" si="70"/>
        <v/>
      </c>
      <c r="G591" s="30" t="str">
        <f t="shared" si="71"/>
        <v/>
      </c>
      <c r="H591" s="101" t="str">
        <f>IF(AND(M591&gt;0,M591&lt;=STATS!$C$22),1,"")</f>
        <v/>
      </c>
      <c r="J591" s="12">
        <v>590</v>
      </c>
      <c r="K591"/>
      <c r="L591"/>
      <c r="R591" s="7"/>
      <c r="S591" s="7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F591" s="13"/>
      <c r="AG591" s="13"/>
      <c r="AH591" s="13"/>
      <c r="EZ591" s="98"/>
      <c r="FA591" s="98"/>
      <c r="FB591" s="98"/>
      <c r="FC591" s="98"/>
      <c r="FD591" s="98"/>
    </row>
    <row r="592" spans="2:160">
      <c r="B592" s="30">
        <f t="shared" si="66"/>
        <v>0</v>
      </c>
      <c r="C592" s="30" t="str">
        <f t="shared" si="67"/>
        <v/>
      </c>
      <c r="D592" s="30" t="str">
        <f t="shared" si="68"/>
        <v/>
      </c>
      <c r="E592" s="30" t="str">
        <f t="shared" si="69"/>
        <v/>
      </c>
      <c r="F592" s="30" t="str">
        <f t="shared" si="70"/>
        <v/>
      </c>
      <c r="G592" s="30" t="str">
        <f t="shared" si="71"/>
        <v/>
      </c>
      <c r="H592" s="101" t="str">
        <f>IF(AND(M592&gt;0,M592&lt;=STATS!$C$22),1,"")</f>
        <v/>
      </c>
      <c r="J592" s="12">
        <v>591</v>
      </c>
      <c r="K592"/>
      <c r="L592"/>
      <c r="R592" s="7"/>
      <c r="S592" s="7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F592" s="13"/>
      <c r="AG592" s="13"/>
      <c r="AH592" s="13"/>
      <c r="EZ592" s="98"/>
      <c r="FA592" s="98"/>
      <c r="FB592" s="98"/>
      <c r="FC592" s="98"/>
      <c r="FD592" s="98"/>
    </row>
    <row r="593" spans="2:160">
      <c r="B593" s="30">
        <f t="shared" si="66"/>
        <v>0</v>
      </c>
      <c r="C593" s="30" t="str">
        <f t="shared" si="67"/>
        <v/>
      </c>
      <c r="D593" s="30" t="str">
        <f t="shared" si="68"/>
        <v/>
      </c>
      <c r="E593" s="30" t="str">
        <f t="shared" si="69"/>
        <v/>
      </c>
      <c r="F593" s="30" t="str">
        <f t="shared" si="70"/>
        <v/>
      </c>
      <c r="G593" s="30" t="str">
        <f t="shared" si="71"/>
        <v/>
      </c>
      <c r="H593" s="101" t="str">
        <f>IF(AND(M593&gt;0,M593&lt;=STATS!$C$22),1,"")</f>
        <v/>
      </c>
      <c r="J593" s="12">
        <v>592</v>
      </c>
      <c r="K593"/>
      <c r="L593"/>
      <c r="R593" s="7"/>
      <c r="S593" s="7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F593" s="13"/>
      <c r="AG593" s="13"/>
      <c r="AH593" s="13"/>
      <c r="EZ593" s="98"/>
      <c r="FA593" s="98"/>
      <c r="FB593" s="98"/>
      <c r="FC593" s="98"/>
      <c r="FD593" s="98"/>
    </row>
    <row r="594" spans="2:160">
      <c r="B594" s="30">
        <f t="shared" si="66"/>
        <v>0</v>
      </c>
      <c r="C594" s="30" t="str">
        <f t="shared" si="67"/>
        <v/>
      </c>
      <c r="D594" s="30" t="str">
        <f t="shared" si="68"/>
        <v/>
      </c>
      <c r="E594" s="30" t="str">
        <f t="shared" si="69"/>
        <v/>
      </c>
      <c r="F594" s="30" t="str">
        <f t="shared" si="70"/>
        <v/>
      </c>
      <c r="G594" s="30" t="str">
        <f t="shared" si="71"/>
        <v/>
      </c>
      <c r="H594" s="101" t="str">
        <f>IF(AND(M594&gt;0,M594&lt;=STATS!$C$22),1,"")</f>
        <v/>
      </c>
      <c r="J594" s="12">
        <v>593</v>
      </c>
      <c r="K594"/>
      <c r="L594"/>
      <c r="R594" s="7"/>
      <c r="S594" s="7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F594" s="13"/>
      <c r="AG594" s="13"/>
      <c r="AH594" s="13"/>
      <c r="EZ594" s="98"/>
      <c r="FA594" s="98"/>
      <c r="FB594" s="98"/>
      <c r="FC594" s="98"/>
      <c r="FD594" s="98"/>
    </row>
    <row r="595" spans="2:160">
      <c r="B595" s="30">
        <f t="shared" si="66"/>
        <v>0</v>
      </c>
      <c r="C595" s="30" t="str">
        <f t="shared" si="67"/>
        <v/>
      </c>
      <c r="D595" s="30" t="str">
        <f t="shared" si="68"/>
        <v/>
      </c>
      <c r="E595" s="30" t="str">
        <f t="shared" si="69"/>
        <v/>
      </c>
      <c r="F595" s="30" t="str">
        <f t="shared" si="70"/>
        <v/>
      </c>
      <c r="G595" s="30" t="str">
        <f t="shared" si="71"/>
        <v/>
      </c>
      <c r="H595" s="101" t="str">
        <f>IF(AND(M595&gt;0,M595&lt;=STATS!$C$22),1,"")</f>
        <v/>
      </c>
      <c r="J595" s="12">
        <v>594</v>
      </c>
      <c r="K595"/>
      <c r="L595"/>
      <c r="R595" s="7"/>
      <c r="S595" s="7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F595" s="13"/>
      <c r="AG595" s="13"/>
      <c r="AH595" s="13"/>
      <c r="EZ595" s="98"/>
      <c r="FA595" s="98"/>
      <c r="FB595" s="98"/>
      <c r="FC595" s="98"/>
      <c r="FD595" s="98"/>
    </row>
    <row r="596" spans="2:160">
      <c r="B596" s="30">
        <f t="shared" si="66"/>
        <v>0</v>
      </c>
      <c r="C596" s="30" t="str">
        <f t="shared" si="67"/>
        <v/>
      </c>
      <c r="D596" s="30" t="str">
        <f t="shared" si="68"/>
        <v/>
      </c>
      <c r="E596" s="30" t="str">
        <f t="shared" si="69"/>
        <v/>
      </c>
      <c r="F596" s="30" t="str">
        <f t="shared" si="70"/>
        <v/>
      </c>
      <c r="G596" s="30" t="str">
        <f t="shared" si="71"/>
        <v/>
      </c>
      <c r="H596" s="101" t="str">
        <f>IF(AND(M596&gt;0,M596&lt;=STATS!$C$22),1,"")</f>
        <v/>
      </c>
      <c r="J596" s="12">
        <v>595</v>
      </c>
      <c r="K596"/>
      <c r="L596"/>
      <c r="R596" s="7"/>
      <c r="S596" s="7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F596" s="13"/>
      <c r="AG596" s="13"/>
      <c r="AH596" s="13"/>
      <c r="EZ596" s="98"/>
      <c r="FA596" s="98"/>
      <c r="FB596" s="98"/>
      <c r="FC596" s="98"/>
      <c r="FD596" s="98"/>
    </row>
    <row r="597" spans="2:160">
      <c r="B597" s="30">
        <f t="shared" si="66"/>
        <v>0</v>
      </c>
      <c r="C597" s="30" t="str">
        <f t="shared" si="67"/>
        <v/>
      </c>
      <c r="D597" s="30" t="str">
        <f t="shared" si="68"/>
        <v/>
      </c>
      <c r="E597" s="30" t="str">
        <f t="shared" si="69"/>
        <v/>
      </c>
      <c r="F597" s="30" t="str">
        <f t="shared" si="70"/>
        <v/>
      </c>
      <c r="G597" s="30" t="str">
        <f t="shared" si="71"/>
        <v/>
      </c>
      <c r="H597" s="101" t="str">
        <f>IF(AND(M597&gt;0,M597&lt;=STATS!$C$22),1,"")</f>
        <v/>
      </c>
      <c r="J597" s="12">
        <v>596</v>
      </c>
      <c r="K597"/>
      <c r="L597"/>
      <c r="R597" s="7"/>
      <c r="S597" s="7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F597" s="13"/>
      <c r="AG597" s="13"/>
      <c r="AH597" s="13"/>
      <c r="EZ597" s="98"/>
      <c r="FA597" s="98"/>
      <c r="FB597" s="98"/>
      <c r="FC597" s="98"/>
      <c r="FD597" s="98"/>
    </row>
    <row r="598" spans="2:160">
      <c r="B598" s="30">
        <f t="shared" si="66"/>
        <v>0</v>
      </c>
      <c r="C598" s="30" t="str">
        <f t="shared" si="67"/>
        <v/>
      </c>
      <c r="D598" s="30" t="str">
        <f t="shared" si="68"/>
        <v/>
      </c>
      <c r="E598" s="30" t="str">
        <f t="shared" si="69"/>
        <v/>
      </c>
      <c r="F598" s="30" t="str">
        <f t="shared" si="70"/>
        <v/>
      </c>
      <c r="G598" s="30" t="str">
        <f t="shared" si="71"/>
        <v/>
      </c>
      <c r="H598" s="101" t="str">
        <f>IF(AND(M598&gt;0,M598&lt;=STATS!$C$22),1,"")</f>
        <v/>
      </c>
      <c r="J598" s="12">
        <v>597</v>
      </c>
      <c r="K598"/>
      <c r="L598"/>
      <c r="R598" s="7"/>
      <c r="S598" s="7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F598" s="13"/>
      <c r="AG598" s="13"/>
      <c r="AH598" s="13"/>
      <c r="EZ598" s="98"/>
      <c r="FA598" s="98"/>
      <c r="FB598" s="98"/>
      <c r="FC598" s="98"/>
      <c r="FD598" s="98"/>
    </row>
    <row r="599" spans="2:160">
      <c r="B599" s="30">
        <f t="shared" si="66"/>
        <v>0</v>
      </c>
      <c r="C599" s="30" t="str">
        <f t="shared" si="67"/>
        <v/>
      </c>
      <c r="D599" s="30" t="str">
        <f t="shared" si="68"/>
        <v/>
      </c>
      <c r="E599" s="30" t="str">
        <f t="shared" si="69"/>
        <v/>
      </c>
      <c r="F599" s="30" t="str">
        <f t="shared" si="70"/>
        <v/>
      </c>
      <c r="G599" s="30" t="str">
        <f t="shared" si="71"/>
        <v/>
      </c>
      <c r="H599" s="101" t="str">
        <f>IF(AND(M599&gt;0,M599&lt;=STATS!$C$22),1,"")</f>
        <v/>
      </c>
      <c r="J599" s="12">
        <v>598</v>
      </c>
      <c r="K599"/>
      <c r="L599"/>
      <c r="R599" s="7"/>
      <c r="S599" s="7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F599" s="13"/>
      <c r="AG599" s="13"/>
      <c r="AH599" s="13"/>
      <c r="EZ599" s="98"/>
      <c r="FA599" s="98"/>
      <c r="FB599" s="98"/>
      <c r="FC599" s="98"/>
      <c r="FD599" s="98"/>
    </row>
    <row r="600" spans="2:160">
      <c r="B600" s="30">
        <f t="shared" si="66"/>
        <v>0</v>
      </c>
      <c r="C600" s="30" t="str">
        <f t="shared" si="67"/>
        <v/>
      </c>
      <c r="D600" s="30" t="str">
        <f t="shared" si="68"/>
        <v/>
      </c>
      <c r="E600" s="30" t="str">
        <f t="shared" si="69"/>
        <v/>
      </c>
      <c r="F600" s="30" t="str">
        <f t="shared" si="70"/>
        <v/>
      </c>
      <c r="G600" s="30" t="str">
        <f t="shared" si="71"/>
        <v/>
      </c>
      <c r="H600" s="101" t="str">
        <f>IF(AND(M600&gt;0,M600&lt;=STATS!$C$22),1,"")</f>
        <v/>
      </c>
      <c r="J600" s="12">
        <v>599</v>
      </c>
      <c r="K600"/>
      <c r="L600"/>
      <c r="R600" s="7"/>
      <c r="S600" s="7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F600" s="13"/>
      <c r="AG600" s="13"/>
      <c r="AH600" s="13"/>
      <c r="EZ600" s="98"/>
      <c r="FA600" s="98"/>
      <c r="FB600" s="98"/>
      <c r="FC600" s="98"/>
      <c r="FD600" s="98"/>
    </row>
    <row r="601" spans="2:160">
      <c r="B601" s="30">
        <f t="shared" si="66"/>
        <v>0</v>
      </c>
      <c r="C601" s="30" t="str">
        <f t="shared" si="67"/>
        <v/>
      </c>
      <c r="D601" s="30" t="str">
        <f t="shared" si="68"/>
        <v/>
      </c>
      <c r="E601" s="30" t="str">
        <f t="shared" si="69"/>
        <v/>
      </c>
      <c r="F601" s="30" t="str">
        <f t="shared" si="70"/>
        <v/>
      </c>
      <c r="G601" s="30" t="str">
        <f t="shared" si="71"/>
        <v/>
      </c>
      <c r="H601" s="101" t="str">
        <f>IF(AND(M601&gt;0,M601&lt;=STATS!$C$22),1,"")</f>
        <v/>
      </c>
      <c r="J601" s="12">
        <v>600</v>
      </c>
      <c r="K601"/>
      <c r="L601"/>
      <c r="R601" s="7"/>
      <c r="S601" s="7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F601" s="13"/>
      <c r="AG601" s="13"/>
      <c r="AH601" s="13"/>
      <c r="EZ601" s="98"/>
      <c r="FA601" s="98"/>
      <c r="FB601" s="98"/>
      <c r="FC601" s="98"/>
      <c r="FD601" s="98"/>
    </row>
    <row r="602" spans="2:160">
      <c r="B602" s="30">
        <f t="shared" si="66"/>
        <v>0</v>
      </c>
      <c r="C602" s="30" t="str">
        <f t="shared" si="67"/>
        <v/>
      </c>
      <c r="D602" s="30" t="str">
        <f t="shared" si="68"/>
        <v/>
      </c>
      <c r="E602" s="30" t="str">
        <f t="shared" si="69"/>
        <v/>
      </c>
      <c r="F602" s="30" t="str">
        <f t="shared" si="70"/>
        <v/>
      </c>
      <c r="G602" s="30" t="str">
        <f t="shared" si="71"/>
        <v/>
      </c>
      <c r="H602" s="101" t="str">
        <f>IF(AND(M602&gt;0,M602&lt;=STATS!$C$22),1,"")</f>
        <v/>
      </c>
      <c r="J602" s="12">
        <v>601</v>
      </c>
      <c r="K602"/>
      <c r="L602"/>
      <c r="R602" s="7"/>
      <c r="S602" s="7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F602" s="13"/>
      <c r="AG602" s="13"/>
      <c r="AH602" s="13"/>
      <c r="EZ602" s="98"/>
      <c r="FA602" s="98"/>
      <c r="FB602" s="98"/>
      <c r="FC602" s="98"/>
      <c r="FD602" s="98"/>
    </row>
    <row r="603" spans="2:160">
      <c r="B603" s="30">
        <f t="shared" si="66"/>
        <v>0</v>
      </c>
      <c r="C603" s="30" t="str">
        <f t="shared" si="67"/>
        <v/>
      </c>
      <c r="D603" s="30" t="str">
        <f t="shared" si="68"/>
        <v/>
      </c>
      <c r="E603" s="30" t="str">
        <f t="shared" si="69"/>
        <v/>
      </c>
      <c r="F603" s="30" t="str">
        <f t="shared" si="70"/>
        <v/>
      </c>
      <c r="G603" s="30" t="str">
        <f t="shared" si="71"/>
        <v/>
      </c>
      <c r="H603" s="101" t="str">
        <f>IF(AND(M603&gt;0,M603&lt;=STATS!$C$22),1,"")</f>
        <v/>
      </c>
      <c r="J603" s="12">
        <v>602</v>
      </c>
      <c r="K603"/>
      <c r="L603"/>
      <c r="R603" s="7"/>
      <c r="S603" s="7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F603" s="13"/>
      <c r="AG603" s="13"/>
      <c r="AH603" s="13"/>
      <c r="EZ603" s="98"/>
      <c r="FA603" s="98"/>
      <c r="FB603" s="98"/>
      <c r="FC603" s="98"/>
      <c r="FD603" s="98"/>
    </row>
    <row r="604" spans="2:160">
      <c r="B604" s="30">
        <f t="shared" si="66"/>
        <v>0</v>
      </c>
      <c r="C604" s="30" t="str">
        <f t="shared" si="67"/>
        <v/>
      </c>
      <c r="D604" s="30" t="str">
        <f t="shared" si="68"/>
        <v/>
      </c>
      <c r="E604" s="30" t="str">
        <f t="shared" si="69"/>
        <v/>
      </c>
      <c r="F604" s="30" t="str">
        <f t="shared" si="70"/>
        <v/>
      </c>
      <c r="G604" s="30" t="str">
        <f t="shared" si="71"/>
        <v/>
      </c>
      <c r="H604" s="101" t="str">
        <f>IF(AND(M604&gt;0,M604&lt;=STATS!$C$22),1,"")</f>
        <v/>
      </c>
      <c r="J604" s="12">
        <v>603</v>
      </c>
      <c r="K604"/>
      <c r="L604"/>
      <c r="R604" s="7"/>
      <c r="S604" s="7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F604" s="13"/>
      <c r="AG604" s="13"/>
      <c r="AH604" s="13"/>
      <c r="EZ604" s="98"/>
      <c r="FA604" s="98"/>
      <c r="FB604" s="98"/>
      <c r="FC604" s="98"/>
      <c r="FD604" s="98"/>
    </row>
    <row r="605" spans="2:160">
      <c r="B605" s="30">
        <f t="shared" si="66"/>
        <v>0</v>
      </c>
      <c r="C605" s="30" t="str">
        <f t="shared" si="67"/>
        <v/>
      </c>
      <c r="D605" s="30" t="str">
        <f t="shared" si="68"/>
        <v/>
      </c>
      <c r="E605" s="30" t="str">
        <f t="shared" si="69"/>
        <v/>
      </c>
      <c r="F605" s="30" t="str">
        <f t="shared" si="70"/>
        <v/>
      </c>
      <c r="G605" s="30" t="str">
        <f t="shared" si="71"/>
        <v/>
      </c>
      <c r="H605" s="101" t="str">
        <f>IF(AND(M605&gt;0,M605&lt;=STATS!$C$22),1,"")</f>
        <v/>
      </c>
      <c r="J605" s="12">
        <v>604</v>
      </c>
      <c r="K605"/>
      <c r="L605"/>
      <c r="R605" s="7"/>
      <c r="S605" s="7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F605" s="13"/>
      <c r="AG605" s="13"/>
      <c r="AH605" s="13"/>
      <c r="EZ605" s="98"/>
      <c r="FA605" s="98"/>
      <c r="FB605" s="98"/>
      <c r="FC605" s="98"/>
      <c r="FD605" s="98"/>
    </row>
    <row r="606" spans="2:160">
      <c r="B606" s="30">
        <f t="shared" si="66"/>
        <v>0</v>
      </c>
      <c r="C606" s="30" t="str">
        <f t="shared" si="67"/>
        <v/>
      </c>
      <c r="D606" s="30" t="str">
        <f t="shared" si="68"/>
        <v/>
      </c>
      <c r="E606" s="30" t="str">
        <f t="shared" si="69"/>
        <v/>
      </c>
      <c r="F606" s="30" t="str">
        <f t="shared" si="70"/>
        <v/>
      </c>
      <c r="G606" s="30" t="str">
        <f t="shared" si="71"/>
        <v/>
      </c>
      <c r="H606" s="101" t="str">
        <f>IF(AND(M606&gt;0,M606&lt;=STATS!$C$22),1,"")</f>
        <v/>
      </c>
      <c r="J606" s="12">
        <v>605</v>
      </c>
      <c r="K606"/>
      <c r="L606"/>
      <c r="R606" s="7"/>
      <c r="S606" s="7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F606" s="13"/>
      <c r="AG606" s="13"/>
      <c r="AH606" s="13"/>
      <c r="EZ606" s="98"/>
      <c r="FA606" s="98"/>
      <c r="FB606" s="98"/>
      <c r="FC606" s="98"/>
      <c r="FD606" s="98"/>
    </row>
    <row r="607" spans="2:160">
      <c r="B607" s="30">
        <f t="shared" si="66"/>
        <v>0</v>
      </c>
      <c r="C607" s="30" t="str">
        <f t="shared" si="67"/>
        <v/>
      </c>
      <c r="D607" s="30" t="str">
        <f t="shared" si="68"/>
        <v/>
      </c>
      <c r="E607" s="30" t="str">
        <f t="shared" si="69"/>
        <v/>
      </c>
      <c r="F607" s="30" t="str">
        <f t="shared" si="70"/>
        <v/>
      </c>
      <c r="G607" s="30" t="str">
        <f t="shared" si="71"/>
        <v/>
      </c>
      <c r="H607" s="101" t="str">
        <f>IF(AND(M607&gt;0,M607&lt;=STATS!$C$22),1,"")</f>
        <v/>
      </c>
      <c r="J607" s="12">
        <v>606</v>
      </c>
      <c r="K607"/>
      <c r="L607"/>
      <c r="R607" s="7"/>
      <c r="S607" s="7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F607" s="13"/>
      <c r="AG607" s="13"/>
      <c r="AH607" s="13"/>
      <c r="EZ607" s="98"/>
      <c r="FA607" s="98"/>
      <c r="FB607" s="98"/>
      <c r="FC607" s="98"/>
      <c r="FD607" s="98"/>
    </row>
    <row r="608" spans="2:160">
      <c r="B608" s="30">
        <f t="shared" si="66"/>
        <v>0</v>
      </c>
      <c r="C608" s="30" t="str">
        <f t="shared" si="67"/>
        <v/>
      </c>
      <c r="D608" s="30" t="str">
        <f t="shared" si="68"/>
        <v/>
      </c>
      <c r="E608" s="30" t="str">
        <f t="shared" si="69"/>
        <v/>
      </c>
      <c r="F608" s="30" t="str">
        <f t="shared" si="70"/>
        <v/>
      </c>
      <c r="G608" s="30" t="str">
        <f t="shared" si="71"/>
        <v/>
      </c>
      <c r="H608" s="101" t="str">
        <f>IF(AND(M608&gt;0,M608&lt;=STATS!$C$22),1,"")</f>
        <v/>
      </c>
      <c r="J608" s="12">
        <v>607</v>
      </c>
      <c r="K608"/>
      <c r="L608"/>
      <c r="R608" s="7"/>
      <c r="S608" s="7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F608" s="13"/>
      <c r="AG608" s="13"/>
      <c r="AH608" s="13"/>
      <c r="EZ608" s="98"/>
      <c r="FA608" s="98"/>
      <c r="FB608" s="98"/>
      <c r="FC608" s="98"/>
      <c r="FD608" s="98"/>
    </row>
    <row r="609" spans="2:160">
      <c r="B609" s="30">
        <f t="shared" si="66"/>
        <v>0</v>
      </c>
      <c r="C609" s="30" t="str">
        <f t="shared" si="67"/>
        <v/>
      </c>
      <c r="D609" s="30" t="str">
        <f t="shared" si="68"/>
        <v/>
      </c>
      <c r="E609" s="30" t="str">
        <f t="shared" si="69"/>
        <v/>
      </c>
      <c r="F609" s="30" t="str">
        <f t="shared" si="70"/>
        <v/>
      </c>
      <c r="G609" s="30" t="str">
        <f t="shared" si="71"/>
        <v/>
      </c>
      <c r="H609" s="101" t="str">
        <f>IF(AND(M609&gt;0,M609&lt;=STATS!$C$22),1,"")</f>
        <v/>
      </c>
      <c r="J609" s="12">
        <v>608</v>
      </c>
      <c r="K609"/>
      <c r="L609"/>
      <c r="R609" s="7"/>
      <c r="S609" s="7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F609" s="13"/>
      <c r="AG609" s="13"/>
      <c r="AH609" s="13"/>
      <c r="EZ609" s="98"/>
      <c r="FA609" s="98"/>
      <c r="FB609" s="98"/>
      <c r="FC609" s="98"/>
      <c r="FD609" s="98"/>
    </row>
    <row r="610" spans="2:160">
      <c r="B610" s="30">
        <f t="shared" si="66"/>
        <v>0</v>
      </c>
      <c r="C610" s="30" t="str">
        <f t="shared" si="67"/>
        <v/>
      </c>
      <c r="D610" s="30" t="str">
        <f t="shared" si="68"/>
        <v/>
      </c>
      <c r="E610" s="30" t="str">
        <f t="shared" si="69"/>
        <v/>
      </c>
      <c r="F610" s="30" t="str">
        <f t="shared" si="70"/>
        <v/>
      </c>
      <c r="G610" s="30" t="str">
        <f t="shared" si="71"/>
        <v/>
      </c>
      <c r="H610" s="101" t="str">
        <f>IF(AND(M610&gt;0,M610&lt;=STATS!$C$22),1,"")</f>
        <v/>
      </c>
      <c r="J610" s="12">
        <v>609</v>
      </c>
      <c r="K610"/>
      <c r="L610"/>
      <c r="R610" s="7"/>
      <c r="S610" s="7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F610" s="13"/>
      <c r="AG610" s="13"/>
      <c r="AH610" s="13"/>
      <c r="EZ610" s="98"/>
      <c r="FA610" s="98"/>
      <c r="FB610" s="98"/>
      <c r="FC610" s="98"/>
      <c r="FD610" s="98"/>
    </row>
    <row r="611" spans="2:160">
      <c r="B611" s="30">
        <f t="shared" si="66"/>
        <v>0</v>
      </c>
      <c r="C611" s="30" t="str">
        <f t="shared" si="67"/>
        <v/>
      </c>
      <c r="D611" s="30" t="str">
        <f t="shared" si="68"/>
        <v/>
      </c>
      <c r="E611" s="30" t="str">
        <f t="shared" si="69"/>
        <v/>
      </c>
      <c r="F611" s="30" t="str">
        <f t="shared" si="70"/>
        <v/>
      </c>
      <c r="G611" s="30" t="str">
        <f t="shared" si="71"/>
        <v/>
      </c>
      <c r="H611" s="101" t="str">
        <f>IF(AND(M611&gt;0,M611&lt;=STATS!$C$22),1,"")</f>
        <v/>
      </c>
      <c r="J611" s="12">
        <v>610</v>
      </c>
      <c r="K611"/>
      <c r="L611"/>
      <c r="R611" s="7"/>
      <c r="S611" s="7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F611" s="13"/>
      <c r="AG611" s="13"/>
      <c r="AH611" s="13"/>
      <c r="EZ611" s="98"/>
      <c r="FA611" s="98"/>
      <c r="FB611" s="98"/>
      <c r="FC611" s="98"/>
      <c r="FD611" s="98"/>
    </row>
    <row r="612" spans="2:160">
      <c r="B612" s="30">
        <f t="shared" si="66"/>
        <v>0</v>
      </c>
      <c r="C612" s="30" t="str">
        <f t="shared" si="67"/>
        <v/>
      </c>
      <c r="D612" s="30" t="str">
        <f t="shared" si="68"/>
        <v/>
      </c>
      <c r="E612" s="30" t="str">
        <f t="shared" si="69"/>
        <v/>
      </c>
      <c r="F612" s="30" t="str">
        <f t="shared" si="70"/>
        <v/>
      </c>
      <c r="G612" s="30" t="str">
        <f t="shared" si="71"/>
        <v/>
      </c>
      <c r="H612" s="101" t="str">
        <f>IF(AND(M612&gt;0,M612&lt;=STATS!$C$22),1,"")</f>
        <v/>
      </c>
      <c r="J612" s="12">
        <v>611</v>
      </c>
      <c r="K612"/>
      <c r="L612"/>
      <c r="R612" s="7"/>
      <c r="S612" s="7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F612" s="13"/>
      <c r="AG612" s="13"/>
      <c r="AH612" s="13"/>
      <c r="EZ612" s="98"/>
      <c r="FA612" s="98"/>
      <c r="FB612" s="98"/>
      <c r="FC612" s="98"/>
      <c r="FD612" s="98"/>
    </row>
    <row r="613" spans="2:160">
      <c r="B613" s="30">
        <f t="shared" si="66"/>
        <v>0</v>
      </c>
      <c r="C613" s="30" t="str">
        <f t="shared" si="67"/>
        <v/>
      </c>
      <c r="D613" s="30" t="str">
        <f t="shared" si="68"/>
        <v/>
      </c>
      <c r="E613" s="30" t="str">
        <f t="shared" si="69"/>
        <v/>
      </c>
      <c r="F613" s="30" t="str">
        <f t="shared" si="70"/>
        <v/>
      </c>
      <c r="G613" s="30" t="str">
        <f t="shared" si="71"/>
        <v/>
      </c>
      <c r="H613" s="101" t="str">
        <f>IF(AND(M613&gt;0,M613&lt;=STATS!$C$22),1,"")</f>
        <v/>
      </c>
      <c r="J613" s="12">
        <v>612</v>
      </c>
      <c r="K613"/>
      <c r="L613"/>
      <c r="R613" s="7"/>
      <c r="S613" s="7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F613" s="13"/>
      <c r="AG613" s="13"/>
      <c r="AH613" s="13"/>
      <c r="EZ613" s="98"/>
      <c r="FA613" s="98"/>
      <c r="FB613" s="98"/>
      <c r="FC613" s="98"/>
      <c r="FD613" s="98"/>
    </row>
    <row r="614" spans="2:160">
      <c r="B614" s="30">
        <f t="shared" si="66"/>
        <v>0</v>
      </c>
      <c r="C614" s="30" t="str">
        <f t="shared" si="67"/>
        <v/>
      </c>
      <c r="D614" s="30" t="str">
        <f t="shared" si="68"/>
        <v/>
      </c>
      <c r="E614" s="30" t="str">
        <f t="shared" si="69"/>
        <v/>
      </c>
      <c r="F614" s="30" t="str">
        <f t="shared" si="70"/>
        <v/>
      </c>
      <c r="G614" s="30" t="str">
        <f t="shared" si="71"/>
        <v/>
      </c>
      <c r="H614" s="101" t="str">
        <f>IF(AND(M614&gt;0,M614&lt;=STATS!$C$22),1,"")</f>
        <v/>
      </c>
      <c r="J614" s="12">
        <v>613</v>
      </c>
      <c r="K614"/>
      <c r="L614"/>
      <c r="R614" s="7"/>
      <c r="S614" s="7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F614" s="13"/>
      <c r="AG614" s="13"/>
      <c r="AH614" s="13"/>
      <c r="EZ614" s="98"/>
      <c r="FA614" s="98"/>
      <c r="FB614" s="98"/>
      <c r="FC614" s="98"/>
      <c r="FD614" s="98"/>
    </row>
    <row r="615" spans="2:160">
      <c r="B615" s="30">
        <f t="shared" si="66"/>
        <v>0</v>
      </c>
      <c r="C615" s="30" t="str">
        <f t="shared" si="67"/>
        <v/>
      </c>
      <c r="D615" s="30" t="str">
        <f t="shared" si="68"/>
        <v/>
      </c>
      <c r="E615" s="30" t="str">
        <f t="shared" si="69"/>
        <v/>
      </c>
      <c r="F615" s="30" t="str">
        <f t="shared" si="70"/>
        <v/>
      </c>
      <c r="G615" s="30" t="str">
        <f t="shared" si="71"/>
        <v/>
      </c>
      <c r="H615" s="101" t="str">
        <f>IF(AND(M615&gt;0,M615&lt;=STATS!$C$22),1,"")</f>
        <v/>
      </c>
      <c r="J615" s="12">
        <v>614</v>
      </c>
      <c r="K615"/>
      <c r="L615"/>
      <c r="R615" s="7"/>
      <c r="S615" s="7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F615" s="13"/>
      <c r="AG615" s="13"/>
      <c r="AH615" s="13"/>
      <c r="EZ615" s="98"/>
      <c r="FA615" s="98"/>
      <c r="FB615" s="98"/>
      <c r="FC615" s="98"/>
      <c r="FD615" s="98"/>
    </row>
    <row r="616" spans="2:160">
      <c r="B616" s="30">
        <f t="shared" si="66"/>
        <v>0</v>
      </c>
      <c r="C616" s="30" t="str">
        <f t="shared" si="67"/>
        <v/>
      </c>
      <c r="D616" s="30" t="str">
        <f t="shared" si="68"/>
        <v/>
      </c>
      <c r="E616" s="30" t="str">
        <f t="shared" si="69"/>
        <v/>
      </c>
      <c r="F616" s="30" t="str">
        <f t="shared" si="70"/>
        <v/>
      </c>
      <c r="G616" s="30" t="str">
        <f t="shared" si="71"/>
        <v/>
      </c>
      <c r="H616" s="101" t="str">
        <f>IF(AND(M616&gt;0,M616&lt;=STATS!$C$22),1,"")</f>
        <v/>
      </c>
      <c r="J616" s="12">
        <v>615</v>
      </c>
      <c r="K616"/>
      <c r="L616"/>
      <c r="R616" s="7"/>
      <c r="S616" s="7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F616" s="13"/>
      <c r="AG616" s="13"/>
      <c r="AH616" s="13"/>
      <c r="EZ616" s="98"/>
      <c r="FA616" s="98"/>
      <c r="FB616" s="98"/>
      <c r="FC616" s="98"/>
      <c r="FD616" s="98"/>
    </row>
    <row r="617" spans="2:160">
      <c r="B617" s="30">
        <f t="shared" si="66"/>
        <v>0</v>
      </c>
      <c r="C617" s="30" t="str">
        <f t="shared" si="67"/>
        <v/>
      </c>
      <c r="D617" s="30" t="str">
        <f t="shared" si="68"/>
        <v/>
      </c>
      <c r="E617" s="30" t="str">
        <f t="shared" si="69"/>
        <v/>
      </c>
      <c r="F617" s="30" t="str">
        <f t="shared" si="70"/>
        <v/>
      </c>
      <c r="G617" s="30" t="str">
        <f t="shared" si="71"/>
        <v/>
      </c>
      <c r="H617" s="101" t="str">
        <f>IF(AND(M617&gt;0,M617&lt;=STATS!$C$22),1,"")</f>
        <v/>
      </c>
      <c r="J617" s="12">
        <v>616</v>
      </c>
      <c r="K617"/>
      <c r="L617"/>
      <c r="R617" s="7"/>
      <c r="S617" s="7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F617" s="13"/>
      <c r="AG617" s="13"/>
      <c r="AH617" s="13"/>
      <c r="EZ617" s="98"/>
      <c r="FA617" s="98"/>
      <c r="FB617" s="98"/>
      <c r="FC617" s="98"/>
      <c r="FD617" s="98"/>
    </row>
    <row r="618" spans="2:160">
      <c r="B618" s="30">
        <f t="shared" si="66"/>
        <v>0</v>
      </c>
      <c r="C618" s="30" t="str">
        <f t="shared" si="67"/>
        <v/>
      </c>
      <c r="D618" s="30" t="str">
        <f t="shared" si="68"/>
        <v/>
      </c>
      <c r="E618" s="30" t="str">
        <f t="shared" si="69"/>
        <v/>
      </c>
      <c r="F618" s="30" t="str">
        <f t="shared" si="70"/>
        <v/>
      </c>
      <c r="G618" s="30" t="str">
        <f t="shared" si="71"/>
        <v/>
      </c>
      <c r="H618" s="101" t="str">
        <f>IF(AND(M618&gt;0,M618&lt;=STATS!$C$22),1,"")</f>
        <v/>
      </c>
      <c r="J618" s="12">
        <v>617</v>
      </c>
      <c r="K618"/>
      <c r="L618"/>
      <c r="R618" s="7"/>
      <c r="S618" s="7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F618" s="13"/>
      <c r="AG618" s="13"/>
      <c r="AH618" s="13"/>
      <c r="EZ618" s="98"/>
      <c r="FA618" s="98"/>
      <c r="FB618" s="98"/>
      <c r="FC618" s="98"/>
      <c r="FD618" s="98"/>
    </row>
    <row r="619" spans="2:160">
      <c r="B619" s="30">
        <f t="shared" si="66"/>
        <v>0</v>
      </c>
      <c r="C619" s="30" t="str">
        <f t="shared" si="67"/>
        <v/>
      </c>
      <c r="D619" s="30" t="str">
        <f t="shared" si="68"/>
        <v/>
      </c>
      <c r="E619" s="30" t="str">
        <f t="shared" si="69"/>
        <v/>
      </c>
      <c r="F619" s="30" t="str">
        <f t="shared" si="70"/>
        <v/>
      </c>
      <c r="G619" s="30" t="str">
        <f t="shared" si="71"/>
        <v/>
      </c>
      <c r="H619" s="101" t="str">
        <f>IF(AND(M619&gt;0,M619&lt;=STATS!$C$22),1,"")</f>
        <v/>
      </c>
      <c r="J619" s="12">
        <v>618</v>
      </c>
      <c r="K619"/>
      <c r="L619"/>
      <c r="R619" s="7"/>
      <c r="S619" s="7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F619" s="13"/>
      <c r="AG619" s="13"/>
      <c r="AH619" s="13"/>
      <c r="EZ619" s="98"/>
      <c r="FA619" s="98"/>
      <c r="FB619" s="98"/>
      <c r="FC619" s="98"/>
      <c r="FD619" s="98"/>
    </row>
    <row r="620" spans="2:160">
      <c r="B620" s="30">
        <f t="shared" si="66"/>
        <v>0</v>
      </c>
      <c r="C620" s="30" t="str">
        <f t="shared" si="67"/>
        <v/>
      </c>
      <c r="D620" s="30" t="str">
        <f t="shared" si="68"/>
        <v/>
      </c>
      <c r="E620" s="30" t="str">
        <f t="shared" si="69"/>
        <v/>
      </c>
      <c r="F620" s="30" t="str">
        <f t="shared" si="70"/>
        <v/>
      </c>
      <c r="G620" s="30" t="str">
        <f t="shared" si="71"/>
        <v/>
      </c>
      <c r="H620" s="101" t="str">
        <f>IF(AND(M620&gt;0,M620&lt;=STATS!$C$22),1,"")</f>
        <v/>
      </c>
      <c r="J620" s="12">
        <v>619</v>
      </c>
      <c r="K620"/>
      <c r="L620"/>
      <c r="R620" s="7"/>
      <c r="S620" s="7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F620" s="13"/>
      <c r="AG620" s="13"/>
      <c r="AH620" s="13"/>
      <c r="EZ620" s="98"/>
      <c r="FA620" s="98"/>
      <c r="FB620" s="98"/>
      <c r="FC620" s="98"/>
      <c r="FD620" s="98"/>
    </row>
    <row r="621" spans="2:160">
      <c r="B621" s="30">
        <f t="shared" si="66"/>
        <v>0</v>
      </c>
      <c r="C621" s="30" t="str">
        <f t="shared" si="67"/>
        <v/>
      </c>
      <c r="D621" s="30" t="str">
        <f t="shared" si="68"/>
        <v/>
      </c>
      <c r="E621" s="30" t="str">
        <f t="shared" si="69"/>
        <v/>
      </c>
      <c r="F621" s="30" t="str">
        <f t="shared" si="70"/>
        <v/>
      </c>
      <c r="G621" s="30" t="str">
        <f t="shared" si="71"/>
        <v/>
      </c>
      <c r="H621" s="101" t="str">
        <f>IF(AND(M621&gt;0,M621&lt;=STATS!$C$22),1,"")</f>
        <v/>
      </c>
      <c r="J621" s="12">
        <v>620</v>
      </c>
      <c r="K621"/>
      <c r="L621"/>
      <c r="R621" s="7"/>
      <c r="S621" s="7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F621" s="13"/>
      <c r="AG621" s="13"/>
      <c r="AH621" s="13"/>
      <c r="EZ621" s="98"/>
      <c r="FA621" s="98"/>
      <c r="FB621" s="98"/>
      <c r="FC621" s="98"/>
      <c r="FD621" s="98"/>
    </row>
    <row r="622" spans="2:160">
      <c r="B622" s="30">
        <f t="shared" si="66"/>
        <v>0</v>
      </c>
      <c r="C622" s="30" t="str">
        <f t="shared" si="67"/>
        <v/>
      </c>
      <c r="D622" s="30" t="str">
        <f t="shared" si="68"/>
        <v/>
      </c>
      <c r="E622" s="30" t="str">
        <f t="shared" si="69"/>
        <v/>
      </c>
      <c r="F622" s="30" t="str">
        <f t="shared" si="70"/>
        <v/>
      </c>
      <c r="G622" s="30" t="str">
        <f t="shared" si="71"/>
        <v/>
      </c>
      <c r="H622" s="101" t="str">
        <f>IF(AND(M622&gt;0,M622&lt;=STATS!$C$22),1,"")</f>
        <v/>
      </c>
      <c r="J622" s="12">
        <v>621</v>
      </c>
      <c r="K622"/>
      <c r="L622"/>
      <c r="R622" s="7"/>
      <c r="S622" s="7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F622" s="13"/>
      <c r="AG622" s="13"/>
      <c r="AH622" s="13"/>
      <c r="EZ622" s="98"/>
      <c r="FA622" s="98"/>
      <c r="FB622" s="98"/>
      <c r="FC622" s="98"/>
      <c r="FD622" s="98"/>
    </row>
    <row r="623" spans="2:160">
      <c r="B623" s="30">
        <f t="shared" si="66"/>
        <v>0</v>
      </c>
      <c r="C623" s="30" t="str">
        <f t="shared" si="67"/>
        <v/>
      </c>
      <c r="D623" s="30" t="str">
        <f t="shared" si="68"/>
        <v/>
      </c>
      <c r="E623" s="30" t="str">
        <f t="shared" si="69"/>
        <v/>
      </c>
      <c r="F623" s="30" t="str">
        <f t="shared" si="70"/>
        <v/>
      </c>
      <c r="G623" s="30" t="str">
        <f t="shared" si="71"/>
        <v/>
      </c>
      <c r="H623" s="101" t="str">
        <f>IF(AND(M623&gt;0,M623&lt;=STATS!$C$22),1,"")</f>
        <v/>
      </c>
      <c r="J623" s="12">
        <v>622</v>
      </c>
      <c r="K623"/>
      <c r="L623"/>
      <c r="R623" s="7"/>
      <c r="S623" s="7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F623" s="13"/>
      <c r="AG623" s="13"/>
      <c r="AH623" s="13"/>
      <c r="EZ623" s="98"/>
      <c r="FA623" s="98"/>
      <c r="FB623" s="98"/>
      <c r="FC623" s="98"/>
      <c r="FD623" s="98"/>
    </row>
    <row r="624" spans="2:160">
      <c r="B624" s="30">
        <f t="shared" si="66"/>
        <v>0</v>
      </c>
      <c r="C624" s="30" t="str">
        <f t="shared" si="67"/>
        <v/>
      </c>
      <c r="D624" s="30" t="str">
        <f t="shared" si="68"/>
        <v/>
      </c>
      <c r="E624" s="30" t="str">
        <f t="shared" si="69"/>
        <v/>
      </c>
      <c r="F624" s="30" t="str">
        <f t="shared" si="70"/>
        <v/>
      </c>
      <c r="G624" s="30" t="str">
        <f t="shared" si="71"/>
        <v/>
      </c>
      <c r="H624" s="101" t="str">
        <f>IF(AND(M624&gt;0,M624&lt;=STATS!$C$22),1,"")</f>
        <v/>
      </c>
      <c r="J624" s="12">
        <v>623</v>
      </c>
      <c r="K624"/>
      <c r="L624"/>
      <c r="R624" s="7"/>
      <c r="S624" s="7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F624" s="13"/>
      <c r="AG624" s="13"/>
      <c r="AH624" s="13"/>
      <c r="EZ624" s="98"/>
      <c r="FA624" s="98"/>
      <c r="FB624" s="98"/>
      <c r="FC624" s="98"/>
      <c r="FD624" s="98"/>
    </row>
    <row r="625" spans="2:160">
      <c r="B625" s="30">
        <f t="shared" si="66"/>
        <v>0</v>
      </c>
      <c r="C625" s="30" t="str">
        <f t="shared" si="67"/>
        <v/>
      </c>
      <c r="D625" s="30" t="str">
        <f t="shared" si="68"/>
        <v/>
      </c>
      <c r="E625" s="30" t="str">
        <f t="shared" si="69"/>
        <v/>
      </c>
      <c r="F625" s="30" t="str">
        <f t="shared" si="70"/>
        <v/>
      </c>
      <c r="G625" s="30" t="str">
        <f t="shared" si="71"/>
        <v/>
      </c>
      <c r="H625" s="101" t="str">
        <f>IF(AND(M625&gt;0,M625&lt;=STATS!$C$22),1,"")</f>
        <v/>
      </c>
      <c r="J625" s="12">
        <v>624</v>
      </c>
      <c r="K625"/>
      <c r="L625"/>
      <c r="R625" s="7"/>
      <c r="S625" s="7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F625" s="13"/>
      <c r="AG625" s="13"/>
      <c r="AH625" s="13"/>
      <c r="EZ625" s="98"/>
      <c r="FA625" s="98"/>
      <c r="FB625" s="98"/>
      <c r="FC625" s="98"/>
      <c r="FD625" s="98"/>
    </row>
    <row r="626" spans="2:160">
      <c r="B626" s="30">
        <f t="shared" si="66"/>
        <v>0</v>
      </c>
      <c r="C626" s="30" t="str">
        <f t="shared" si="67"/>
        <v/>
      </c>
      <c r="D626" s="30" t="str">
        <f t="shared" si="68"/>
        <v/>
      </c>
      <c r="E626" s="30" t="str">
        <f t="shared" si="69"/>
        <v/>
      </c>
      <c r="F626" s="30" t="str">
        <f t="shared" si="70"/>
        <v/>
      </c>
      <c r="G626" s="30" t="str">
        <f t="shared" si="71"/>
        <v/>
      </c>
      <c r="H626" s="101" t="str">
        <f>IF(AND(M626&gt;0,M626&lt;=STATS!$C$22),1,"")</f>
        <v/>
      </c>
      <c r="J626" s="12">
        <v>625</v>
      </c>
      <c r="K626"/>
      <c r="L626"/>
      <c r="R626" s="7"/>
      <c r="S626" s="7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F626" s="13"/>
      <c r="AG626" s="13"/>
      <c r="AH626" s="13"/>
      <c r="EZ626" s="98"/>
      <c r="FA626" s="98"/>
      <c r="FB626" s="98"/>
      <c r="FC626" s="98"/>
      <c r="FD626" s="98"/>
    </row>
    <row r="627" spans="2:160">
      <c r="B627" s="30">
        <f t="shared" si="66"/>
        <v>0</v>
      </c>
      <c r="C627" s="30" t="str">
        <f t="shared" si="67"/>
        <v/>
      </c>
      <c r="D627" s="30" t="str">
        <f t="shared" si="68"/>
        <v/>
      </c>
      <c r="E627" s="30" t="str">
        <f t="shared" si="69"/>
        <v/>
      </c>
      <c r="F627" s="30" t="str">
        <f t="shared" si="70"/>
        <v/>
      </c>
      <c r="G627" s="30" t="str">
        <f t="shared" si="71"/>
        <v/>
      </c>
      <c r="H627" s="101" t="str">
        <f>IF(AND(M627&gt;0,M627&lt;=STATS!$C$22),1,"")</f>
        <v/>
      </c>
      <c r="J627" s="12">
        <v>626</v>
      </c>
      <c r="K627"/>
      <c r="L627"/>
      <c r="R627" s="7"/>
      <c r="S627" s="7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F627" s="13"/>
      <c r="AG627" s="13"/>
      <c r="AH627" s="13"/>
      <c r="EZ627" s="98"/>
      <c r="FA627" s="98"/>
      <c r="FB627" s="98"/>
      <c r="FC627" s="98"/>
      <c r="FD627" s="98"/>
    </row>
    <row r="628" spans="2:160">
      <c r="B628" s="30">
        <f t="shared" si="66"/>
        <v>0</v>
      </c>
      <c r="C628" s="30" t="str">
        <f t="shared" si="67"/>
        <v/>
      </c>
      <c r="D628" s="30" t="str">
        <f t="shared" si="68"/>
        <v/>
      </c>
      <c r="E628" s="30" t="str">
        <f t="shared" si="69"/>
        <v/>
      </c>
      <c r="F628" s="30" t="str">
        <f t="shared" si="70"/>
        <v/>
      </c>
      <c r="G628" s="30" t="str">
        <f t="shared" si="71"/>
        <v/>
      </c>
      <c r="H628" s="101" t="str">
        <f>IF(AND(M628&gt;0,M628&lt;=STATS!$C$22),1,"")</f>
        <v/>
      </c>
      <c r="J628" s="12">
        <v>627</v>
      </c>
      <c r="K628"/>
      <c r="L628"/>
      <c r="R628" s="7"/>
      <c r="S628" s="7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F628" s="13"/>
      <c r="AG628" s="13"/>
      <c r="AH628" s="13"/>
      <c r="EZ628" s="98"/>
      <c r="FA628" s="98"/>
      <c r="FB628" s="98"/>
      <c r="FC628" s="98"/>
      <c r="FD628" s="98"/>
    </row>
    <row r="629" spans="2:160">
      <c r="B629" s="30">
        <f t="shared" si="66"/>
        <v>0</v>
      </c>
      <c r="C629" s="30" t="str">
        <f t="shared" si="67"/>
        <v/>
      </c>
      <c r="D629" s="30" t="str">
        <f t="shared" si="68"/>
        <v/>
      </c>
      <c r="E629" s="30" t="str">
        <f t="shared" si="69"/>
        <v/>
      </c>
      <c r="F629" s="30" t="str">
        <f t="shared" si="70"/>
        <v/>
      </c>
      <c r="G629" s="30" t="str">
        <f t="shared" si="71"/>
        <v/>
      </c>
      <c r="H629" s="101" t="str">
        <f>IF(AND(M629&gt;0,M629&lt;=STATS!$C$22),1,"")</f>
        <v/>
      </c>
      <c r="J629" s="12">
        <v>628</v>
      </c>
      <c r="K629"/>
      <c r="L629"/>
      <c r="R629" s="7"/>
      <c r="S629" s="7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F629" s="13"/>
      <c r="AG629" s="13"/>
      <c r="AH629" s="13"/>
      <c r="EZ629" s="98"/>
      <c r="FA629" s="98"/>
      <c r="FB629" s="98"/>
      <c r="FC629" s="98"/>
      <c r="FD629" s="98"/>
    </row>
    <row r="630" spans="2:160">
      <c r="B630" s="30">
        <f t="shared" si="66"/>
        <v>0</v>
      </c>
      <c r="C630" s="30" t="str">
        <f t="shared" si="67"/>
        <v/>
      </c>
      <c r="D630" s="30" t="str">
        <f t="shared" si="68"/>
        <v/>
      </c>
      <c r="E630" s="30" t="str">
        <f t="shared" si="69"/>
        <v/>
      </c>
      <c r="F630" s="30" t="str">
        <f t="shared" si="70"/>
        <v/>
      </c>
      <c r="G630" s="30" t="str">
        <f t="shared" si="71"/>
        <v/>
      </c>
      <c r="H630" s="101" t="str">
        <f>IF(AND(M630&gt;0,M630&lt;=STATS!$C$22),1,"")</f>
        <v/>
      </c>
      <c r="J630" s="12">
        <v>629</v>
      </c>
      <c r="K630"/>
      <c r="L630"/>
      <c r="R630" s="7"/>
      <c r="S630" s="7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F630" s="13"/>
      <c r="AG630" s="13"/>
      <c r="AH630" s="13"/>
      <c r="EZ630" s="98"/>
      <c r="FA630" s="98"/>
      <c r="FB630" s="98"/>
      <c r="FC630" s="98"/>
      <c r="FD630" s="98"/>
    </row>
    <row r="631" spans="2:160">
      <c r="B631" s="30">
        <f t="shared" si="66"/>
        <v>0</v>
      </c>
      <c r="C631" s="30" t="str">
        <f t="shared" si="67"/>
        <v/>
      </c>
      <c r="D631" s="30" t="str">
        <f t="shared" si="68"/>
        <v/>
      </c>
      <c r="E631" s="30" t="str">
        <f t="shared" si="69"/>
        <v/>
      </c>
      <c r="F631" s="30" t="str">
        <f t="shared" si="70"/>
        <v/>
      </c>
      <c r="G631" s="30" t="str">
        <f t="shared" si="71"/>
        <v/>
      </c>
      <c r="H631" s="101" t="str">
        <f>IF(AND(M631&gt;0,M631&lt;=STATS!$C$22),1,"")</f>
        <v/>
      </c>
      <c r="J631" s="12">
        <v>630</v>
      </c>
      <c r="K631"/>
      <c r="L631"/>
      <c r="R631" s="7"/>
      <c r="S631" s="7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F631" s="13"/>
      <c r="AG631" s="13"/>
      <c r="AH631" s="13"/>
      <c r="EZ631" s="98"/>
      <c r="FA631" s="98"/>
      <c r="FB631" s="98"/>
      <c r="FC631" s="98"/>
      <c r="FD631" s="98"/>
    </row>
    <row r="632" spans="2:160">
      <c r="B632" s="30">
        <f t="shared" si="66"/>
        <v>0</v>
      </c>
      <c r="C632" s="30" t="str">
        <f t="shared" si="67"/>
        <v/>
      </c>
      <c r="D632" s="30" t="str">
        <f t="shared" si="68"/>
        <v/>
      </c>
      <c r="E632" s="30" t="str">
        <f t="shared" si="69"/>
        <v/>
      </c>
      <c r="F632" s="30" t="str">
        <f t="shared" si="70"/>
        <v/>
      </c>
      <c r="G632" s="30" t="str">
        <f t="shared" si="71"/>
        <v/>
      </c>
      <c r="H632" s="101" t="str">
        <f>IF(AND(M632&gt;0,M632&lt;=STATS!$C$22),1,"")</f>
        <v/>
      </c>
      <c r="J632" s="12">
        <v>631</v>
      </c>
      <c r="K632"/>
      <c r="L632"/>
      <c r="R632" s="7"/>
      <c r="S632" s="7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F632" s="13"/>
      <c r="AG632" s="13"/>
      <c r="AH632" s="13"/>
      <c r="EZ632" s="98"/>
      <c r="FA632" s="98"/>
      <c r="FB632" s="98"/>
      <c r="FC632" s="98"/>
      <c r="FD632" s="98"/>
    </row>
    <row r="633" spans="2:160">
      <c r="B633" s="30">
        <f t="shared" si="66"/>
        <v>0</v>
      </c>
      <c r="C633" s="30" t="str">
        <f t="shared" si="67"/>
        <v/>
      </c>
      <c r="D633" s="30" t="str">
        <f t="shared" si="68"/>
        <v/>
      </c>
      <c r="E633" s="30" t="str">
        <f t="shared" si="69"/>
        <v/>
      </c>
      <c r="F633" s="30" t="str">
        <f t="shared" si="70"/>
        <v/>
      </c>
      <c r="G633" s="30" t="str">
        <f t="shared" si="71"/>
        <v/>
      </c>
      <c r="H633" s="101" t="str">
        <f>IF(AND(M633&gt;0,M633&lt;=STATS!$C$22),1,"")</f>
        <v/>
      </c>
      <c r="J633" s="12">
        <v>632</v>
      </c>
      <c r="K633"/>
      <c r="L633"/>
      <c r="R633" s="7"/>
      <c r="S633" s="7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F633" s="13"/>
      <c r="AG633" s="13"/>
      <c r="AH633" s="13"/>
      <c r="EZ633" s="98"/>
      <c r="FA633" s="98"/>
      <c r="FB633" s="98"/>
      <c r="FC633" s="98"/>
      <c r="FD633" s="98"/>
    </row>
    <row r="634" spans="2:160">
      <c r="B634" s="30">
        <f t="shared" si="66"/>
        <v>0</v>
      </c>
      <c r="C634" s="30" t="str">
        <f t="shared" si="67"/>
        <v/>
      </c>
      <c r="D634" s="30" t="str">
        <f t="shared" si="68"/>
        <v/>
      </c>
      <c r="E634" s="30" t="str">
        <f t="shared" si="69"/>
        <v/>
      </c>
      <c r="F634" s="30" t="str">
        <f t="shared" si="70"/>
        <v/>
      </c>
      <c r="G634" s="30" t="str">
        <f t="shared" si="71"/>
        <v/>
      </c>
      <c r="H634" s="101" t="str">
        <f>IF(AND(M634&gt;0,M634&lt;=STATS!$C$22),1,"")</f>
        <v/>
      </c>
      <c r="J634" s="12">
        <v>633</v>
      </c>
      <c r="K634"/>
      <c r="L634"/>
      <c r="R634" s="7"/>
      <c r="S634" s="7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F634" s="13"/>
      <c r="AG634" s="13"/>
      <c r="AH634" s="13"/>
      <c r="EZ634" s="98"/>
      <c r="FA634" s="98"/>
      <c r="FB634" s="98"/>
      <c r="FC634" s="98"/>
      <c r="FD634" s="98"/>
    </row>
    <row r="635" spans="2:160">
      <c r="B635" s="30">
        <f t="shared" si="66"/>
        <v>0</v>
      </c>
      <c r="C635" s="30" t="str">
        <f t="shared" si="67"/>
        <v/>
      </c>
      <c r="D635" s="30" t="str">
        <f t="shared" si="68"/>
        <v/>
      </c>
      <c r="E635" s="30" t="str">
        <f t="shared" si="69"/>
        <v/>
      </c>
      <c r="F635" s="30" t="str">
        <f t="shared" si="70"/>
        <v/>
      </c>
      <c r="G635" s="30" t="str">
        <f t="shared" si="71"/>
        <v/>
      </c>
      <c r="H635" s="101" t="str">
        <f>IF(AND(M635&gt;0,M635&lt;=STATS!$C$22),1,"")</f>
        <v/>
      </c>
      <c r="J635" s="12">
        <v>634</v>
      </c>
      <c r="K635"/>
      <c r="L635"/>
      <c r="R635" s="7"/>
      <c r="S635" s="7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F635" s="13"/>
      <c r="AG635" s="13"/>
      <c r="AH635" s="13"/>
      <c r="EZ635" s="98"/>
      <c r="FA635" s="98"/>
      <c r="FB635" s="98"/>
      <c r="FC635" s="98"/>
      <c r="FD635" s="98"/>
    </row>
    <row r="636" spans="2:160">
      <c r="B636" s="30">
        <f t="shared" si="66"/>
        <v>0</v>
      </c>
      <c r="C636" s="30" t="str">
        <f t="shared" si="67"/>
        <v/>
      </c>
      <c r="D636" s="30" t="str">
        <f t="shared" si="68"/>
        <v/>
      </c>
      <c r="E636" s="30" t="str">
        <f t="shared" si="69"/>
        <v/>
      </c>
      <c r="F636" s="30" t="str">
        <f t="shared" si="70"/>
        <v/>
      </c>
      <c r="G636" s="30" t="str">
        <f t="shared" si="71"/>
        <v/>
      </c>
      <c r="H636" s="101" t="str">
        <f>IF(AND(M636&gt;0,M636&lt;=STATS!$C$22),1,"")</f>
        <v/>
      </c>
      <c r="J636" s="12">
        <v>635</v>
      </c>
      <c r="K636"/>
      <c r="L636"/>
      <c r="R636" s="7"/>
      <c r="S636" s="7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F636" s="13"/>
      <c r="AG636" s="13"/>
      <c r="AH636" s="13"/>
      <c r="EZ636" s="98"/>
      <c r="FA636" s="98"/>
      <c r="FB636" s="98"/>
      <c r="FC636" s="98"/>
      <c r="FD636" s="98"/>
    </row>
    <row r="637" spans="2:160">
      <c r="B637" s="30">
        <f t="shared" si="66"/>
        <v>0</v>
      </c>
      <c r="C637" s="30" t="str">
        <f t="shared" si="67"/>
        <v/>
      </c>
      <c r="D637" s="30" t="str">
        <f t="shared" si="68"/>
        <v/>
      </c>
      <c r="E637" s="30" t="str">
        <f t="shared" si="69"/>
        <v/>
      </c>
      <c r="F637" s="30" t="str">
        <f t="shared" si="70"/>
        <v/>
      </c>
      <c r="G637" s="30" t="str">
        <f t="shared" si="71"/>
        <v/>
      </c>
      <c r="H637" s="101" t="str">
        <f>IF(AND(M637&gt;0,M637&lt;=STATS!$C$22),1,"")</f>
        <v/>
      </c>
      <c r="J637" s="12">
        <v>636</v>
      </c>
      <c r="K637"/>
      <c r="L637"/>
      <c r="R637" s="7"/>
      <c r="S637" s="7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F637" s="13"/>
      <c r="AG637" s="13"/>
      <c r="AH637" s="13"/>
      <c r="EZ637" s="98"/>
      <c r="FA637" s="98"/>
      <c r="FB637" s="98"/>
      <c r="FC637" s="98"/>
      <c r="FD637" s="98"/>
    </row>
    <row r="638" spans="2:160">
      <c r="B638" s="30">
        <f t="shared" si="66"/>
        <v>0</v>
      </c>
      <c r="C638" s="30" t="str">
        <f t="shared" si="67"/>
        <v/>
      </c>
      <c r="D638" s="30" t="str">
        <f t="shared" si="68"/>
        <v/>
      </c>
      <c r="E638" s="30" t="str">
        <f t="shared" si="69"/>
        <v/>
      </c>
      <c r="F638" s="30" t="str">
        <f t="shared" si="70"/>
        <v/>
      </c>
      <c r="G638" s="30" t="str">
        <f t="shared" si="71"/>
        <v/>
      </c>
      <c r="H638" s="101" t="str">
        <f>IF(AND(M638&gt;0,M638&lt;=STATS!$C$22),1,"")</f>
        <v/>
      </c>
      <c r="J638" s="12">
        <v>637</v>
      </c>
      <c r="K638"/>
      <c r="L638"/>
      <c r="R638" s="7"/>
      <c r="S638" s="7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F638" s="13"/>
      <c r="AG638" s="13"/>
      <c r="AH638" s="13"/>
      <c r="EZ638" s="98"/>
      <c r="FA638" s="98"/>
      <c r="FB638" s="98"/>
      <c r="FC638" s="98"/>
      <c r="FD638" s="98"/>
    </row>
    <row r="639" spans="2:160">
      <c r="B639" s="30">
        <f t="shared" si="66"/>
        <v>0</v>
      </c>
      <c r="C639" s="30" t="str">
        <f t="shared" si="67"/>
        <v/>
      </c>
      <c r="D639" s="30" t="str">
        <f t="shared" si="68"/>
        <v/>
      </c>
      <c r="E639" s="30" t="str">
        <f t="shared" si="69"/>
        <v/>
      </c>
      <c r="F639" s="30" t="str">
        <f t="shared" si="70"/>
        <v/>
      </c>
      <c r="G639" s="30" t="str">
        <f t="shared" si="71"/>
        <v/>
      </c>
      <c r="H639" s="101" t="str">
        <f>IF(AND(M639&gt;0,M639&lt;=STATS!$C$22),1,"")</f>
        <v/>
      </c>
      <c r="J639" s="12">
        <v>638</v>
      </c>
      <c r="K639"/>
      <c r="L639"/>
      <c r="R639" s="7"/>
      <c r="S639" s="7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F639" s="13"/>
      <c r="AG639" s="13"/>
      <c r="AH639" s="13"/>
      <c r="EZ639" s="98"/>
      <c r="FA639" s="98"/>
      <c r="FB639" s="98"/>
      <c r="FC639" s="98"/>
      <c r="FD639" s="98"/>
    </row>
    <row r="640" spans="2:160">
      <c r="B640" s="30">
        <f t="shared" si="66"/>
        <v>0</v>
      </c>
      <c r="C640" s="30" t="str">
        <f t="shared" si="67"/>
        <v/>
      </c>
      <c r="D640" s="30" t="str">
        <f t="shared" si="68"/>
        <v/>
      </c>
      <c r="E640" s="30" t="str">
        <f t="shared" si="69"/>
        <v/>
      </c>
      <c r="F640" s="30" t="str">
        <f t="shared" si="70"/>
        <v/>
      </c>
      <c r="G640" s="30" t="str">
        <f t="shared" si="71"/>
        <v/>
      </c>
      <c r="H640" s="101" t="str">
        <f>IF(AND(M640&gt;0,M640&lt;=STATS!$C$22),1,"")</f>
        <v/>
      </c>
      <c r="J640" s="12">
        <v>639</v>
      </c>
      <c r="K640"/>
      <c r="L640"/>
      <c r="R640" s="7"/>
      <c r="S640" s="7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F640" s="13"/>
      <c r="AG640" s="13"/>
      <c r="AH640" s="13"/>
      <c r="EZ640" s="98"/>
      <c r="FA640" s="98"/>
      <c r="FB640" s="98"/>
      <c r="FC640" s="98"/>
      <c r="FD640" s="98"/>
    </row>
    <row r="641" spans="2:160">
      <c r="B641" s="30">
        <f t="shared" si="66"/>
        <v>0</v>
      </c>
      <c r="C641" s="30" t="str">
        <f t="shared" si="67"/>
        <v/>
      </c>
      <c r="D641" s="30" t="str">
        <f t="shared" si="68"/>
        <v/>
      </c>
      <c r="E641" s="30" t="str">
        <f t="shared" si="69"/>
        <v/>
      </c>
      <c r="F641" s="30" t="str">
        <f t="shared" si="70"/>
        <v/>
      </c>
      <c r="G641" s="30" t="str">
        <f t="shared" si="71"/>
        <v/>
      </c>
      <c r="H641" s="101" t="str">
        <f>IF(AND(M641&gt;0,M641&lt;=STATS!$C$22),1,"")</f>
        <v/>
      </c>
      <c r="J641" s="12">
        <v>640</v>
      </c>
      <c r="K641"/>
      <c r="L641"/>
      <c r="R641" s="7"/>
      <c r="S641" s="7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F641" s="13"/>
      <c r="AG641" s="13"/>
      <c r="AH641" s="13"/>
      <c r="EZ641" s="98"/>
      <c r="FA641" s="98"/>
      <c r="FB641" s="98"/>
      <c r="FC641" s="98"/>
      <c r="FD641" s="98"/>
    </row>
    <row r="642" spans="2:160">
      <c r="B642" s="30">
        <f t="shared" ref="B642:B705" si="72">COUNT(R642:EY642,FE642:FM642)</f>
        <v>0</v>
      </c>
      <c r="C642" s="30" t="str">
        <f t="shared" ref="C642:C705" si="73">IF(COUNT(R642:EY642,FE642:FM642)&gt;0,COUNT(R642:EY642,FE642:FM642),"")</f>
        <v/>
      </c>
      <c r="D642" s="30" t="str">
        <f t="shared" ref="D642:D705" si="74">IF(COUNT(T642:BJ642,BL642:BT642,BV642:CB642,CD642:EY642,FE642:FM642)&gt;0,COUNT(T642:BJ642,BL642:BT642,BV642:CB642,CD642:EY642,FE642:FM642),"")</f>
        <v/>
      </c>
      <c r="E642" s="30" t="str">
        <f t="shared" ref="E642:E705" si="75">IF(H642=1,COUNT(R642:EY642,FE642:FM642),"")</f>
        <v/>
      </c>
      <c r="F642" s="30" t="str">
        <f t="shared" ref="F642:F705" si="76">IF(H642=1,COUNT(T642:BJ642,BL642:BT642,BV642:CB642,CD642:EY642,FE642:FM642),"")</f>
        <v/>
      </c>
      <c r="G642" s="30" t="str">
        <f t="shared" ref="G642:G705" si="77">IF($B642&gt;=1,$M642,"")</f>
        <v/>
      </c>
      <c r="H642" s="101" t="str">
        <f>IF(AND(M642&gt;0,M642&lt;=STATS!$C$22),1,"")</f>
        <v/>
      </c>
      <c r="J642" s="12">
        <v>641</v>
      </c>
      <c r="K642"/>
      <c r="L642"/>
      <c r="R642" s="7"/>
      <c r="S642" s="7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F642" s="13"/>
      <c r="AG642" s="13"/>
      <c r="AH642" s="13"/>
      <c r="EZ642" s="98"/>
      <c r="FA642" s="98"/>
      <c r="FB642" s="98"/>
      <c r="FC642" s="98"/>
      <c r="FD642" s="98"/>
    </row>
    <row r="643" spans="2:160">
      <c r="B643" s="30">
        <f t="shared" si="72"/>
        <v>0</v>
      </c>
      <c r="C643" s="30" t="str">
        <f t="shared" si="73"/>
        <v/>
      </c>
      <c r="D643" s="30" t="str">
        <f t="shared" si="74"/>
        <v/>
      </c>
      <c r="E643" s="30" t="str">
        <f t="shared" si="75"/>
        <v/>
      </c>
      <c r="F643" s="30" t="str">
        <f t="shared" si="76"/>
        <v/>
      </c>
      <c r="G643" s="30" t="str">
        <f t="shared" si="77"/>
        <v/>
      </c>
      <c r="H643" s="101" t="str">
        <f>IF(AND(M643&gt;0,M643&lt;=STATS!$C$22),1,"")</f>
        <v/>
      </c>
      <c r="J643" s="12">
        <v>642</v>
      </c>
      <c r="K643"/>
      <c r="L643"/>
      <c r="R643" s="7"/>
      <c r="S643" s="7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F643" s="13"/>
      <c r="AG643" s="13"/>
      <c r="AH643" s="13"/>
      <c r="EZ643" s="98"/>
      <c r="FA643" s="98"/>
      <c r="FB643" s="98"/>
      <c r="FC643" s="98"/>
      <c r="FD643" s="98"/>
    </row>
    <row r="644" spans="2:160">
      <c r="B644" s="30">
        <f t="shared" si="72"/>
        <v>0</v>
      </c>
      <c r="C644" s="30" t="str">
        <f t="shared" si="73"/>
        <v/>
      </c>
      <c r="D644" s="30" t="str">
        <f t="shared" si="74"/>
        <v/>
      </c>
      <c r="E644" s="30" t="str">
        <f t="shared" si="75"/>
        <v/>
      </c>
      <c r="F644" s="30" t="str">
        <f t="shared" si="76"/>
        <v/>
      </c>
      <c r="G644" s="30" t="str">
        <f t="shared" si="77"/>
        <v/>
      </c>
      <c r="H644" s="101" t="str">
        <f>IF(AND(M644&gt;0,M644&lt;=STATS!$C$22),1,"")</f>
        <v/>
      </c>
      <c r="J644" s="12">
        <v>643</v>
      </c>
      <c r="K644"/>
      <c r="L644"/>
      <c r="R644" s="7"/>
      <c r="S644" s="7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F644" s="13"/>
      <c r="AG644" s="13"/>
      <c r="AH644" s="13"/>
      <c r="EZ644" s="98"/>
      <c r="FA644" s="98"/>
      <c r="FB644" s="98"/>
      <c r="FC644" s="98"/>
      <c r="FD644" s="98"/>
    </row>
    <row r="645" spans="2:160">
      <c r="B645" s="30">
        <f t="shared" si="72"/>
        <v>0</v>
      </c>
      <c r="C645" s="30" t="str">
        <f t="shared" si="73"/>
        <v/>
      </c>
      <c r="D645" s="30" t="str">
        <f t="shared" si="74"/>
        <v/>
      </c>
      <c r="E645" s="30" t="str">
        <f t="shared" si="75"/>
        <v/>
      </c>
      <c r="F645" s="30" t="str">
        <f t="shared" si="76"/>
        <v/>
      </c>
      <c r="G645" s="30" t="str">
        <f t="shared" si="77"/>
        <v/>
      </c>
      <c r="H645" s="101" t="str">
        <f>IF(AND(M645&gt;0,M645&lt;=STATS!$C$22),1,"")</f>
        <v/>
      </c>
      <c r="J645" s="12">
        <v>644</v>
      </c>
      <c r="K645"/>
      <c r="L645"/>
      <c r="R645" s="7"/>
      <c r="S645" s="7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F645" s="13"/>
      <c r="AG645" s="13"/>
      <c r="AH645" s="13"/>
      <c r="EZ645" s="98"/>
      <c r="FA645" s="98"/>
      <c r="FB645" s="98"/>
      <c r="FC645" s="98"/>
      <c r="FD645" s="98"/>
    </row>
    <row r="646" spans="2:160">
      <c r="B646" s="30">
        <f t="shared" si="72"/>
        <v>0</v>
      </c>
      <c r="C646" s="30" t="str">
        <f t="shared" si="73"/>
        <v/>
      </c>
      <c r="D646" s="30" t="str">
        <f t="shared" si="74"/>
        <v/>
      </c>
      <c r="E646" s="30" t="str">
        <f t="shared" si="75"/>
        <v/>
      </c>
      <c r="F646" s="30" t="str">
        <f t="shared" si="76"/>
        <v/>
      </c>
      <c r="G646" s="30" t="str">
        <f t="shared" si="77"/>
        <v/>
      </c>
      <c r="H646" s="101" t="str">
        <f>IF(AND(M646&gt;0,M646&lt;=STATS!$C$22),1,"")</f>
        <v/>
      </c>
      <c r="J646" s="12">
        <v>645</v>
      </c>
      <c r="K646"/>
      <c r="L646"/>
      <c r="R646" s="7"/>
      <c r="S646" s="7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F646" s="13"/>
      <c r="AG646" s="13"/>
      <c r="AH646" s="13"/>
      <c r="EZ646" s="98"/>
      <c r="FA646" s="98"/>
      <c r="FB646" s="98"/>
      <c r="FC646" s="98"/>
      <c r="FD646" s="98"/>
    </row>
    <row r="647" spans="2:160">
      <c r="B647" s="30">
        <f t="shared" si="72"/>
        <v>0</v>
      </c>
      <c r="C647" s="30" t="str">
        <f t="shared" si="73"/>
        <v/>
      </c>
      <c r="D647" s="30" t="str">
        <f t="shared" si="74"/>
        <v/>
      </c>
      <c r="E647" s="30" t="str">
        <f t="shared" si="75"/>
        <v/>
      </c>
      <c r="F647" s="30" t="str">
        <f t="shared" si="76"/>
        <v/>
      </c>
      <c r="G647" s="30" t="str">
        <f t="shared" si="77"/>
        <v/>
      </c>
      <c r="H647" s="101" t="str">
        <f>IF(AND(M647&gt;0,M647&lt;=STATS!$C$22),1,"")</f>
        <v/>
      </c>
      <c r="J647" s="12">
        <v>646</v>
      </c>
      <c r="K647"/>
      <c r="L647"/>
      <c r="R647" s="7"/>
      <c r="S647" s="7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F647" s="13"/>
      <c r="AG647" s="13"/>
      <c r="AH647" s="13"/>
      <c r="EZ647" s="98"/>
      <c r="FA647" s="98"/>
      <c r="FB647" s="98"/>
      <c r="FC647" s="98"/>
      <c r="FD647" s="98"/>
    </row>
    <row r="648" spans="2:160">
      <c r="B648" s="30">
        <f t="shared" si="72"/>
        <v>0</v>
      </c>
      <c r="C648" s="30" t="str">
        <f t="shared" si="73"/>
        <v/>
      </c>
      <c r="D648" s="30" t="str">
        <f t="shared" si="74"/>
        <v/>
      </c>
      <c r="E648" s="30" t="str">
        <f t="shared" si="75"/>
        <v/>
      </c>
      <c r="F648" s="30" t="str">
        <f t="shared" si="76"/>
        <v/>
      </c>
      <c r="G648" s="30" t="str">
        <f t="shared" si="77"/>
        <v/>
      </c>
      <c r="H648" s="101" t="str">
        <f>IF(AND(M648&gt;0,M648&lt;=STATS!$C$22),1,"")</f>
        <v/>
      </c>
      <c r="J648" s="12">
        <v>647</v>
      </c>
      <c r="K648"/>
      <c r="L648"/>
      <c r="R648" s="7"/>
      <c r="S648" s="7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F648" s="13"/>
      <c r="AG648" s="13"/>
      <c r="AH648" s="13"/>
      <c r="EZ648" s="98"/>
      <c r="FA648" s="98"/>
      <c r="FB648" s="98"/>
      <c r="FC648" s="98"/>
      <c r="FD648" s="98"/>
    </row>
    <row r="649" spans="2:160">
      <c r="B649" s="30">
        <f t="shared" si="72"/>
        <v>0</v>
      </c>
      <c r="C649" s="30" t="str">
        <f t="shared" si="73"/>
        <v/>
      </c>
      <c r="D649" s="30" t="str">
        <f t="shared" si="74"/>
        <v/>
      </c>
      <c r="E649" s="30" t="str">
        <f t="shared" si="75"/>
        <v/>
      </c>
      <c r="F649" s="30" t="str">
        <f t="shared" si="76"/>
        <v/>
      </c>
      <c r="G649" s="30" t="str">
        <f t="shared" si="77"/>
        <v/>
      </c>
      <c r="H649" s="101" t="str">
        <f>IF(AND(M649&gt;0,M649&lt;=STATS!$C$22),1,"")</f>
        <v/>
      </c>
      <c r="J649" s="12">
        <v>648</v>
      </c>
      <c r="K649"/>
      <c r="L649"/>
      <c r="R649" s="7"/>
      <c r="S649" s="7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F649" s="13"/>
      <c r="AG649" s="13"/>
      <c r="AH649" s="13"/>
      <c r="EZ649" s="98"/>
      <c r="FA649" s="98"/>
      <c r="FB649" s="98"/>
      <c r="FC649" s="98"/>
      <c r="FD649" s="98"/>
    </row>
    <row r="650" spans="2:160">
      <c r="B650" s="30">
        <f t="shared" si="72"/>
        <v>0</v>
      </c>
      <c r="C650" s="30" t="str">
        <f t="shared" si="73"/>
        <v/>
      </c>
      <c r="D650" s="30" t="str">
        <f t="shared" si="74"/>
        <v/>
      </c>
      <c r="E650" s="30" t="str">
        <f t="shared" si="75"/>
        <v/>
      </c>
      <c r="F650" s="30" t="str">
        <f t="shared" si="76"/>
        <v/>
      </c>
      <c r="G650" s="30" t="str">
        <f t="shared" si="77"/>
        <v/>
      </c>
      <c r="H650" s="101" t="str">
        <f>IF(AND(M650&gt;0,M650&lt;=STATS!$C$22),1,"")</f>
        <v/>
      </c>
      <c r="J650" s="12">
        <v>649</v>
      </c>
      <c r="K650"/>
      <c r="L650"/>
      <c r="R650" s="7"/>
      <c r="S650" s="7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F650" s="13"/>
      <c r="AG650" s="13"/>
      <c r="AH650" s="13"/>
      <c r="EZ650" s="98"/>
      <c r="FA650" s="98"/>
      <c r="FB650" s="98"/>
      <c r="FC650" s="98"/>
      <c r="FD650" s="98"/>
    </row>
    <row r="651" spans="2:160">
      <c r="B651" s="30">
        <f t="shared" si="72"/>
        <v>0</v>
      </c>
      <c r="C651" s="30" t="str">
        <f t="shared" si="73"/>
        <v/>
      </c>
      <c r="D651" s="30" t="str">
        <f t="shared" si="74"/>
        <v/>
      </c>
      <c r="E651" s="30" t="str">
        <f t="shared" si="75"/>
        <v/>
      </c>
      <c r="F651" s="30" t="str">
        <f t="shared" si="76"/>
        <v/>
      </c>
      <c r="G651" s="30" t="str">
        <f t="shared" si="77"/>
        <v/>
      </c>
      <c r="H651" s="101" t="str">
        <f>IF(AND(M651&gt;0,M651&lt;=STATS!$C$22),1,"")</f>
        <v/>
      </c>
      <c r="J651" s="12">
        <v>650</v>
      </c>
      <c r="K651"/>
      <c r="L651"/>
      <c r="R651" s="7"/>
      <c r="S651" s="7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F651" s="13"/>
      <c r="AG651" s="13"/>
      <c r="AH651" s="13"/>
      <c r="EZ651" s="98"/>
      <c r="FA651" s="98"/>
      <c r="FB651" s="98"/>
      <c r="FC651" s="98"/>
      <c r="FD651" s="98"/>
    </row>
    <row r="652" spans="2:160">
      <c r="B652" s="30">
        <f t="shared" si="72"/>
        <v>0</v>
      </c>
      <c r="C652" s="30" t="str">
        <f t="shared" si="73"/>
        <v/>
      </c>
      <c r="D652" s="30" t="str">
        <f t="shared" si="74"/>
        <v/>
      </c>
      <c r="E652" s="30" t="str">
        <f t="shared" si="75"/>
        <v/>
      </c>
      <c r="F652" s="30" t="str">
        <f t="shared" si="76"/>
        <v/>
      </c>
      <c r="G652" s="30" t="str">
        <f t="shared" si="77"/>
        <v/>
      </c>
      <c r="H652" s="101" t="str">
        <f>IF(AND(M652&gt;0,M652&lt;=STATS!$C$22),1,"")</f>
        <v/>
      </c>
      <c r="J652" s="12">
        <v>651</v>
      </c>
      <c r="K652"/>
      <c r="L652"/>
      <c r="R652" s="7"/>
      <c r="S652" s="7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F652" s="13"/>
      <c r="AG652" s="13"/>
      <c r="AH652" s="13"/>
      <c r="EZ652" s="98"/>
      <c r="FA652" s="98"/>
      <c r="FB652" s="98"/>
      <c r="FC652" s="98"/>
      <c r="FD652" s="98"/>
    </row>
    <row r="653" spans="2:160">
      <c r="B653" s="30">
        <f t="shared" si="72"/>
        <v>0</v>
      </c>
      <c r="C653" s="30" t="str">
        <f t="shared" si="73"/>
        <v/>
      </c>
      <c r="D653" s="30" t="str">
        <f t="shared" si="74"/>
        <v/>
      </c>
      <c r="E653" s="30" t="str">
        <f t="shared" si="75"/>
        <v/>
      </c>
      <c r="F653" s="30" t="str">
        <f t="shared" si="76"/>
        <v/>
      </c>
      <c r="G653" s="30" t="str">
        <f t="shared" si="77"/>
        <v/>
      </c>
      <c r="H653" s="101" t="str">
        <f>IF(AND(M653&gt;0,M653&lt;=STATS!$C$22),1,"")</f>
        <v/>
      </c>
      <c r="J653" s="12">
        <v>652</v>
      </c>
      <c r="K653"/>
      <c r="L653"/>
      <c r="R653" s="7"/>
      <c r="S653" s="7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F653" s="13"/>
      <c r="AG653" s="13"/>
      <c r="AH653" s="13"/>
      <c r="EZ653" s="98"/>
      <c r="FA653" s="98"/>
      <c r="FB653" s="98"/>
      <c r="FC653" s="98"/>
      <c r="FD653" s="98"/>
    </row>
    <row r="654" spans="2:160">
      <c r="B654" s="30">
        <f t="shared" si="72"/>
        <v>0</v>
      </c>
      <c r="C654" s="30" t="str">
        <f t="shared" si="73"/>
        <v/>
      </c>
      <c r="D654" s="30" t="str">
        <f t="shared" si="74"/>
        <v/>
      </c>
      <c r="E654" s="30" t="str">
        <f t="shared" si="75"/>
        <v/>
      </c>
      <c r="F654" s="30" t="str">
        <f t="shared" si="76"/>
        <v/>
      </c>
      <c r="G654" s="30" t="str">
        <f t="shared" si="77"/>
        <v/>
      </c>
      <c r="H654" s="101" t="str">
        <f>IF(AND(M654&gt;0,M654&lt;=STATS!$C$22),1,"")</f>
        <v/>
      </c>
      <c r="J654" s="12">
        <v>653</v>
      </c>
      <c r="K654"/>
      <c r="L654"/>
      <c r="R654" s="7"/>
      <c r="S654" s="7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F654" s="13"/>
      <c r="AG654" s="13"/>
      <c r="AH654" s="13"/>
      <c r="EZ654" s="98"/>
      <c r="FA654" s="98"/>
      <c r="FB654" s="98"/>
      <c r="FC654" s="98"/>
      <c r="FD654" s="98"/>
    </row>
    <row r="655" spans="2:160">
      <c r="B655" s="30">
        <f t="shared" si="72"/>
        <v>0</v>
      </c>
      <c r="C655" s="30" t="str">
        <f t="shared" si="73"/>
        <v/>
      </c>
      <c r="D655" s="30" t="str">
        <f t="shared" si="74"/>
        <v/>
      </c>
      <c r="E655" s="30" t="str">
        <f t="shared" si="75"/>
        <v/>
      </c>
      <c r="F655" s="30" t="str">
        <f t="shared" si="76"/>
        <v/>
      </c>
      <c r="G655" s="30" t="str">
        <f t="shared" si="77"/>
        <v/>
      </c>
      <c r="H655" s="101" t="str">
        <f>IF(AND(M655&gt;0,M655&lt;=STATS!$C$22),1,"")</f>
        <v/>
      </c>
      <c r="J655" s="12">
        <v>654</v>
      </c>
      <c r="K655"/>
      <c r="L655"/>
      <c r="R655" s="7"/>
      <c r="S655" s="7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F655" s="13"/>
      <c r="AG655" s="13"/>
      <c r="AH655" s="13"/>
      <c r="EZ655" s="98"/>
      <c r="FA655" s="98"/>
      <c r="FB655" s="98"/>
      <c r="FC655" s="98"/>
      <c r="FD655" s="98"/>
    </row>
    <row r="656" spans="2:160">
      <c r="B656" s="30">
        <f t="shared" si="72"/>
        <v>0</v>
      </c>
      <c r="C656" s="30" t="str">
        <f t="shared" si="73"/>
        <v/>
      </c>
      <c r="D656" s="30" t="str">
        <f t="shared" si="74"/>
        <v/>
      </c>
      <c r="E656" s="30" t="str">
        <f t="shared" si="75"/>
        <v/>
      </c>
      <c r="F656" s="30" t="str">
        <f t="shared" si="76"/>
        <v/>
      </c>
      <c r="G656" s="30" t="str">
        <f t="shared" si="77"/>
        <v/>
      </c>
      <c r="H656" s="101" t="str">
        <f>IF(AND(M656&gt;0,M656&lt;=STATS!$C$22),1,"")</f>
        <v/>
      </c>
      <c r="J656" s="12">
        <v>655</v>
      </c>
      <c r="K656"/>
      <c r="L656"/>
      <c r="R656" s="7"/>
      <c r="S656" s="7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  <c r="AF656" s="13"/>
      <c r="AG656" s="13"/>
      <c r="AH656" s="13"/>
      <c r="EZ656" s="98"/>
      <c r="FA656" s="98"/>
      <c r="FB656" s="98"/>
      <c r="FC656" s="98"/>
      <c r="FD656" s="98"/>
    </row>
    <row r="657" spans="2:160">
      <c r="B657" s="30">
        <f t="shared" si="72"/>
        <v>0</v>
      </c>
      <c r="C657" s="30" t="str">
        <f t="shared" si="73"/>
        <v/>
      </c>
      <c r="D657" s="30" t="str">
        <f t="shared" si="74"/>
        <v/>
      </c>
      <c r="E657" s="30" t="str">
        <f t="shared" si="75"/>
        <v/>
      </c>
      <c r="F657" s="30" t="str">
        <f t="shared" si="76"/>
        <v/>
      </c>
      <c r="G657" s="30" t="str">
        <f t="shared" si="77"/>
        <v/>
      </c>
      <c r="H657" s="101" t="str">
        <f>IF(AND(M657&gt;0,M657&lt;=STATS!$C$22),1,"")</f>
        <v/>
      </c>
      <c r="J657" s="12">
        <v>656</v>
      </c>
      <c r="K657"/>
      <c r="L657"/>
      <c r="R657" s="7"/>
      <c r="S657" s="7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F657" s="13"/>
      <c r="AG657" s="13"/>
      <c r="AH657" s="13"/>
      <c r="EZ657" s="98"/>
      <c r="FA657" s="98"/>
      <c r="FB657" s="98"/>
      <c r="FC657" s="98"/>
      <c r="FD657" s="98"/>
    </row>
    <row r="658" spans="2:160">
      <c r="B658" s="30">
        <f t="shared" si="72"/>
        <v>0</v>
      </c>
      <c r="C658" s="30" t="str">
        <f t="shared" si="73"/>
        <v/>
      </c>
      <c r="D658" s="30" t="str">
        <f t="shared" si="74"/>
        <v/>
      </c>
      <c r="E658" s="30" t="str">
        <f t="shared" si="75"/>
        <v/>
      </c>
      <c r="F658" s="30" t="str">
        <f t="shared" si="76"/>
        <v/>
      </c>
      <c r="G658" s="30" t="str">
        <f t="shared" si="77"/>
        <v/>
      </c>
      <c r="H658" s="101" t="str">
        <f>IF(AND(M658&gt;0,M658&lt;=STATS!$C$22),1,"")</f>
        <v/>
      </c>
      <c r="J658" s="12">
        <v>657</v>
      </c>
      <c r="K658"/>
      <c r="L658"/>
      <c r="R658" s="7"/>
      <c r="S658" s="7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F658" s="13"/>
      <c r="AG658" s="13"/>
      <c r="AH658" s="13"/>
      <c r="EZ658" s="98"/>
      <c r="FA658" s="98"/>
      <c r="FB658" s="98"/>
      <c r="FC658" s="98"/>
      <c r="FD658" s="98"/>
    </row>
    <row r="659" spans="2:160">
      <c r="B659" s="30">
        <f t="shared" si="72"/>
        <v>0</v>
      </c>
      <c r="C659" s="30" t="str">
        <f t="shared" si="73"/>
        <v/>
      </c>
      <c r="D659" s="30" t="str">
        <f t="shared" si="74"/>
        <v/>
      </c>
      <c r="E659" s="30" t="str">
        <f t="shared" si="75"/>
        <v/>
      </c>
      <c r="F659" s="30" t="str">
        <f t="shared" si="76"/>
        <v/>
      </c>
      <c r="G659" s="30" t="str">
        <f t="shared" si="77"/>
        <v/>
      </c>
      <c r="H659" s="101" t="str">
        <f>IF(AND(M659&gt;0,M659&lt;=STATS!$C$22),1,"")</f>
        <v/>
      </c>
      <c r="J659" s="12">
        <v>658</v>
      </c>
      <c r="K659"/>
      <c r="L659"/>
      <c r="R659" s="7"/>
      <c r="S659" s="7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F659" s="13"/>
      <c r="AG659" s="13"/>
      <c r="AH659" s="13"/>
      <c r="EZ659" s="98"/>
      <c r="FA659" s="98"/>
      <c r="FB659" s="98"/>
      <c r="FC659" s="98"/>
      <c r="FD659" s="98"/>
    </row>
    <row r="660" spans="2:160">
      <c r="B660" s="30">
        <f t="shared" si="72"/>
        <v>0</v>
      </c>
      <c r="C660" s="30" t="str">
        <f t="shared" si="73"/>
        <v/>
      </c>
      <c r="D660" s="30" t="str">
        <f t="shared" si="74"/>
        <v/>
      </c>
      <c r="E660" s="30" t="str">
        <f t="shared" si="75"/>
        <v/>
      </c>
      <c r="F660" s="30" t="str">
        <f t="shared" si="76"/>
        <v/>
      </c>
      <c r="G660" s="30" t="str">
        <f t="shared" si="77"/>
        <v/>
      </c>
      <c r="H660" s="101" t="str">
        <f>IF(AND(M660&gt;0,M660&lt;=STATS!$C$22),1,"")</f>
        <v/>
      </c>
      <c r="J660" s="12">
        <v>659</v>
      </c>
      <c r="K660"/>
      <c r="L660"/>
      <c r="R660" s="7"/>
      <c r="S660" s="7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F660" s="13"/>
      <c r="AG660" s="13"/>
      <c r="AH660" s="13"/>
      <c r="EZ660" s="98"/>
      <c r="FA660" s="98"/>
      <c r="FB660" s="98"/>
      <c r="FC660" s="98"/>
      <c r="FD660" s="98"/>
    </row>
    <row r="661" spans="2:160">
      <c r="B661" s="30">
        <f t="shared" si="72"/>
        <v>0</v>
      </c>
      <c r="C661" s="30" t="str">
        <f t="shared" si="73"/>
        <v/>
      </c>
      <c r="D661" s="30" t="str">
        <f t="shared" si="74"/>
        <v/>
      </c>
      <c r="E661" s="30" t="str">
        <f t="shared" si="75"/>
        <v/>
      </c>
      <c r="F661" s="30" t="str">
        <f t="shared" si="76"/>
        <v/>
      </c>
      <c r="G661" s="30" t="str">
        <f t="shared" si="77"/>
        <v/>
      </c>
      <c r="H661" s="101" t="str">
        <f>IF(AND(M661&gt;0,M661&lt;=STATS!$C$22),1,"")</f>
        <v/>
      </c>
      <c r="J661" s="12">
        <v>660</v>
      </c>
      <c r="K661"/>
      <c r="L661"/>
      <c r="R661" s="7"/>
      <c r="S661" s="7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  <c r="AF661" s="13"/>
      <c r="AG661" s="13"/>
      <c r="AH661" s="13"/>
      <c r="EZ661" s="98"/>
      <c r="FA661" s="98"/>
      <c r="FB661" s="98"/>
      <c r="FC661" s="98"/>
      <c r="FD661" s="98"/>
    </row>
    <row r="662" spans="2:160">
      <c r="B662" s="30">
        <f t="shared" si="72"/>
        <v>0</v>
      </c>
      <c r="C662" s="30" t="str">
        <f t="shared" si="73"/>
        <v/>
      </c>
      <c r="D662" s="30" t="str">
        <f t="shared" si="74"/>
        <v/>
      </c>
      <c r="E662" s="30" t="str">
        <f t="shared" si="75"/>
        <v/>
      </c>
      <c r="F662" s="30" t="str">
        <f t="shared" si="76"/>
        <v/>
      </c>
      <c r="G662" s="30" t="str">
        <f t="shared" si="77"/>
        <v/>
      </c>
      <c r="H662" s="101" t="str">
        <f>IF(AND(M662&gt;0,M662&lt;=STATS!$C$22),1,"")</f>
        <v/>
      </c>
      <c r="J662" s="12">
        <v>661</v>
      </c>
      <c r="K662"/>
      <c r="L662"/>
      <c r="R662" s="7"/>
      <c r="S662" s="7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F662" s="13"/>
      <c r="AG662" s="13"/>
      <c r="AH662" s="13"/>
      <c r="EZ662" s="98"/>
      <c r="FA662" s="98"/>
      <c r="FB662" s="98"/>
      <c r="FC662" s="98"/>
      <c r="FD662" s="98"/>
    </row>
    <row r="663" spans="2:160">
      <c r="B663" s="30">
        <f t="shared" si="72"/>
        <v>0</v>
      </c>
      <c r="C663" s="30" t="str">
        <f t="shared" si="73"/>
        <v/>
      </c>
      <c r="D663" s="30" t="str">
        <f t="shared" si="74"/>
        <v/>
      </c>
      <c r="E663" s="30" t="str">
        <f t="shared" si="75"/>
        <v/>
      </c>
      <c r="F663" s="30" t="str">
        <f t="shared" si="76"/>
        <v/>
      </c>
      <c r="G663" s="30" t="str">
        <f t="shared" si="77"/>
        <v/>
      </c>
      <c r="H663" s="101" t="str">
        <f>IF(AND(M663&gt;0,M663&lt;=STATS!$C$22),1,"")</f>
        <v/>
      </c>
      <c r="J663" s="12">
        <v>662</v>
      </c>
      <c r="K663"/>
      <c r="L663"/>
      <c r="R663" s="7"/>
      <c r="S663" s="7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F663" s="13"/>
      <c r="AG663" s="13"/>
      <c r="AH663" s="13"/>
      <c r="EZ663" s="98"/>
      <c r="FA663" s="98"/>
      <c r="FB663" s="98"/>
      <c r="FC663" s="98"/>
      <c r="FD663" s="98"/>
    </row>
    <row r="664" spans="2:160">
      <c r="B664" s="30">
        <f t="shared" si="72"/>
        <v>0</v>
      </c>
      <c r="C664" s="30" t="str">
        <f t="shared" si="73"/>
        <v/>
      </c>
      <c r="D664" s="30" t="str">
        <f t="shared" si="74"/>
        <v/>
      </c>
      <c r="E664" s="30" t="str">
        <f t="shared" si="75"/>
        <v/>
      </c>
      <c r="F664" s="30" t="str">
        <f t="shared" si="76"/>
        <v/>
      </c>
      <c r="G664" s="30" t="str">
        <f t="shared" si="77"/>
        <v/>
      </c>
      <c r="H664" s="101" t="str">
        <f>IF(AND(M664&gt;0,M664&lt;=STATS!$C$22),1,"")</f>
        <v/>
      </c>
      <c r="J664" s="12">
        <v>663</v>
      </c>
      <c r="K664"/>
      <c r="L664"/>
      <c r="R664" s="7"/>
      <c r="S664" s="7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F664" s="13"/>
      <c r="AG664" s="13"/>
      <c r="AH664" s="13"/>
      <c r="EZ664" s="98"/>
      <c r="FA664" s="98"/>
      <c r="FB664" s="98"/>
      <c r="FC664" s="98"/>
      <c r="FD664" s="98"/>
    </row>
    <row r="665" spans="2:160">
      <c r="B665" s="30">
        <f t="shared" si="72"/>
        <v>0</v>
      </c>
      <c r="C665" s="30" t="str">
        <f t="shared" si="73"/>
        <v/>
      </c>
      <c r="D665" s="30" t="str">
        <f t="shared" si="74"/>
        <v/>
      </c>
      <c r="E665" s="30" t="str">
        <f t="shared" si="75"/>
        <v/>
      </c>
      <c r="F665" s="30" t="str">
        <f t="shared" si="76"/>
        <v/>
      </c>
      <c r="G665" s="30" t="str">
        <f t="shared" si="77"/>
        <v/>
      </c>
      <c r="H665" s="101" t="str">
        <f>IF(AND(M665&gt;0,M665&lt;=STATS!$C$22),1,"")</f>
        <v/>
      </c>
      <c r="J665" s="12">
        <v>664</v>
      </c>
      <c r="K665"/>
      <c r="L665"/>
      <c r="R665" s="7"/>
      <c r="S665" s="7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F665" s="13"/>
      <c r="AG665" s="13"/>
      <c r="AH665" s="13"/>
      <c r="EZ665" s="98"/>
      <c r="FA665" s="98"/>
      <c r="FB665" s="98"/>
      <c r="FC665" s="98"/>
      <c r="FD665" s="98"/>
    </row>
    <row r="666" spans="2:160">
      <c r="B666" s="30">
        <f t="shared" si="72"/>
        <v>0</v>
      </c>
      <c r="C666" s="30" t="str">
        <f t="shared" si="73"/>
        <v/>
      </c>
      <c r="D666" s="30" t="str">
        <f t="shared" si="74"/>
        <v/>
      </c>
      <c r="E666" s="30" t="str">
        <f t="shared" si="75"/>
        <v/>
      </c>
      <c r="F666" s="30" t="str">
        <f t="shared" si="76"/>
        <v/>
      </c>
      <c r="G666" s="30" t="str">
        <f t="shared" si="77"/>
        <v/>
      </c>
      <c r="H666" s="101" t="str">
        <f>IF(AND(M666&gt;0,M666&lt;=STATS!$C$22),1,"")</f>
        <v/>
      </c>
      <c r="J666" s="12">
        <v>665</v>
      </c>
      <c r="K666"/>
      <c r="L666"/>
      <c r="R666" s="7"/>
      <c r="S666" s="7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F666" s="13"/>
      <c r="AG666" s="13"/>
      <c r="AH666" s="13"/>
      <c r="EZ666" s="98"/>
      <c r="FA666" s="98"/>
      <c r="FB666" s="98"/>
      <c r="FC666" s="98"/>
      <c r="FD666" s="98"/>
    </row>
    <row r="667" spans="2:160">
      <c r="B667" s="30">
        <f t="shared" si="72"/>
        <v>0</v>
      </c>
      <c r="C667" s="30" t="str">
        <f t="shared" si="73"/>
        <v/>
      </c>
      <c r="D667" s="30" t="str">
        <f t="shared" si="74"/>
        <v/>
      </c>
      <c r="E667" s="30" t="str">
        <f t="shared" si="75"/>
        <v/>
      </c>
      <c r="F667" s="30" t="str">
        <f t="shared" si="76"/>
        <v/>
      </c>
      <c r="G667" s="30" t="str">
        <f t="shared" si="77"/>
        <v/>
      </c>
      <c r="H667" s="101" t="str">
        <f>IF(AND(M667&gt;0,M667&lt;=STATS!$C$22),1,"")</f>
        <v/>
      </c>
      <c r="J667" s="12">
        <v>666</v>
      </c>
      <c r="K667"/>
      <c r="L667"/>
      <c r="R667" s="7"/>
      <c r="S667" s="7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F667" s="13"/>
      <c r="AG667" s="13"/>
      <c r="AH667" s="13"/>
      <c r="EZ667" s="98"/>
      <c r="FA667" s="98"/>
      <c r="FB667" s="98"/>
      <c r="FC667" s="98"/>
      <c r="FD667" s="98"/>
    </row>
    <row r="668" spans="2:160">
      <c r="B668" s="30">
        <f t="shared" si="72"/>
        <v>0</v>
      </c>
      <c r="C668" s="30" t="str">
        <f t="shared" si="73"/>
        <v/>
      </c>
      <c r="D668" s="30" t="str">
        <f t="shared" si="74"/>
        <v/>
      </c>
      <c r="E668" s="30" t="str">
        <f t="shared" si="75"/>
        <v/>
      </c>
      <c r="F668" s="30" t="str">
        <f t="shared" si="76"/>
        <v/>
      </c>
      <c r="G668" s="30" t="str">
        <f t="shared" si="77"/>
        <v/>
      </c>
      <c r="H668" s="101" t="str">
        <f>IF(AND(M668&gt;0,M668&lt;=STATS!$C$22),1,"")</f>
        <v/>
      </c>
      <c r="J668" s="12">
        <v>667</v>
      </c>
      <c r="K668"/>
      <c r="L668"/>
      <c r="R668" s="7"/>
      <c r="S668" s="7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F668" s="13"/>
      <c r="AG668" s="13"/>
      <c r="AH668" s="13"/>
      <c r="EZ668" s="98"/>
      <c r="FA668" s="98"/>
      <c r="FB668" s="98"/>
      <c r="FC668" s="98"/>
      <c r="FD668" s="98"/>
    </row>
    <row r="669" spans="2:160">
      <c r="B669" s="30">
        <f t="shared" si="72"/>
        <v>0</v>
      </c>
      <c r="C669" s="30" t="str">
        <f t="shared" si="73"/>
        <v/>
      </c>
      <c r="D669" s="30" t="str">
        <f t="shared" si="74"/>
        <v/>
      </c>
      <c r="E669" s="30" t="str">
        <f t="shared" si="75"/>
        <v/>
      </c>
      <c r="F669" s="30" t="str">
        <f t="shared" si="76"/>
        <v/>
      </c>
      <c r="G669" s="30" t="str">
        <f t="shared" si="77"/>
        <v/>
      </c>
      <c r="H669" s="101" t="str">
        <f>IF(AND(M669&gt;0,M669&lt;=STATS!$C$22),1,"")</f>
        <v/>
      </c>
      <c r="J669" s="12">
        <v>668</v>
      </c>
      <c r="K669"/>
      <c r="L669"/>
      <c r="R669" s="7"/>
      <c r="S669" s="7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F669" s="13"/>
      <c r="AG669" s="13"/>
      <c r="AH669" s="13"/>
      <c r="EZ669" s="98"/>
      <c r="FA669" s="98"/>
      <c r="FB669" s="98"/>
      <c r="FC669" s="98"/>
      <c r="FD669" s="98"/>
    </row>
    <row r="670" spans="2:160">
      <c r="B670" s="30">
        <f t="shared" si="72"/>
        <v>0</v>
      </c>
      <c r="C670" s="30" t="str">
        <f t="shared" si="73"/>
        <v/>
      </c>
      <c r="D670" s="30" t="str">
        <f t="shared" si="74"/>
        <v/>
      </c>
      <c r="E670" s="30" t="str">
        <f t="shared" si="75"/>
        <v/>
      </c>
      <c r="F670" s="30" t="str">
        <f t="shared" si="76"/>
        <v/>
      </c>
      <c r="G670" s="30" t="str">
        <f t="shared" si="77"/>
        <v/>
      </c>
      <c r="H670" s="101" t="str">
        <f>IF(AND(M670&gt;0,M670&lt;=STATS!$C$22),1,"")</f>
        <v/>
      </c>
      <c r="J670" s="12">
        <v>669</v>
      </c>
      <c r="K670"/>
      <c r="L670"/>
      <c r="R670" s="7"/>
      <c r="S670" s="7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F670" s="13"/>
      <c r="AG670" s="13"/>
      <c r="AH670" s="13"/>
      <c r="EZ670" s="98"/>
      <c r="FA670" s="98"/>
      <c r="FB670" s="98"/>
      <c r="FC670" s="98"/>
      <c r="FD670" s="98"/>
    </row>
    <row r="671" spans="2:160">
      <c r="B671" s="30">
        <f t="shared" si="72"/>
        <v>0</v>
      </c>
      <c r="C671" s="30" t="str">
        <f t="shared" si="73"/>
        <v/>
      </c>
      <c r="D671" s="30" t="str">
        <f t="shared" si="74"/>
        <v/>
      </c>
      <c r="E671" s="30" t="str">
        <f t="shared" si="75"/>
        <v/>
      </c>
      <c r="F671" s="30" t="str">
        <f t="shared" si="76"/>
        <v/>
      </c>
      <c r="G671" s="30" t="str">
        <f t="shared" si="77"/>
        <v/>
      </c>
      <c r="H671" s="101" t="str">
        <f>IF(AND(M671&gt;0,M671&lt;=STATS!$C$22),1,"")</f>
        <v/>
      </c>
      <c r="J671" s="12">
        <v>670</v>
      </c>
      <c r="K671"/>
      <c r="L671"/>
      <c r="R671" s="7"/>
      <c r="S671" s="7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F671" s="13"/>
      <c r="AG671" s="13"/>
      <c r="AH671" s="13"/>
      <c r="EZ671" s="98"/>
      <c r="FA671" s="98"/>
      <c r="FB671" s="98"/>
      <c r="FC671" s="98"/>
      <c r="FD671" s="98"/>
    </row>
    <row r="672" spans="2:160">
      <c r="B672" s="30">
        <f t="shared" si="72"/>
        <v>0</v>
      </c>
      <c r="C672" s="30" t="str">
        <f t="shared" si="73"/>
        <v/>
      </c>
      <c r="D672" s="30" t="str">
        <f t="shared" si="74"/>
        <v/>
      </c>
      <c r="E672" s="30" t="str">
        <f t="shared" si="75"/>
        <v/>
      </c>
      <c r="F672" s="30" t="str">
        <f t="shared" si="76"/>
        <v/>
      </c>
      <c r="G672" s="30" t="str">
        <f t="shared" si="77"/>
        <v/>
      </c>
      <c r="H672" s="101" t="str">
        <f>IF(AND(M672&gt;0,M672&lt;=STATS!$C$22),1,"")</f>
        <v/>
      </c>
      <c r="J672" s="12">
        <v>671</v>
      </c>
      <c r="K672"/>
      <c r="L672"/>
      <c r="R672" s="7"/>
      <c r="S672" s="7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F672" s="13"/>
      <c r="AG672" s="13"/>
      <c r="AH672" s="13"/>
      <c r="EZ672" s="98"/>
      <c r="FA672" s="98"/>
      <c r="FB672" s="98"/>
      <c r="FC672" s="98"/>
      <c r="FD672" s="98"/>
    </row>
    <row r="673" spans="2:160">
      <c r="B673" s="30">
        <f t="shared" si="72"/>
        <v>0</v>
      </c>
      <c r="C673" s="30" t="str">
        <f t="shared" si="73"/>
        <v/>
      </c>
      <c r="D673" s="30" t="str">
        <f t="shared" si="74"/>
        <v/>
      </c>
      <c r="E673" s="30" t="str">
        <f t="shared" si="75"/>
        <v/>
      </c>
      <c r="F673" s="30" t="str">
        <f t="shared" si="76"/>
        <v/>
      </c>
      <c r="G673" s="30" t="str">
        <f t="shared" si="77"/>
        <v/>
      </c>
      <c r="H673" s="101" t="str">
        <f>IF(AND(M673&gt;0,M673&lt;=STATS!$C$22),1,"")</f>
        <v/>
      </c>
      <c r="J673" s="12">
        <v>672</v>
      </c>
      <c r="K673"/>
      <c r="L673"/>
      <c r="R673" s="7"/>
      <c r="S673" s="7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F673" s="13"/>
      <c r="AG673" s="13"/>
      <c r="AH673" s="13"/>
      <c r="EZ673" s="98"/>
      <c r="FA673" s="98"/>
      <c r="FB673" s="98"/>
      <c r="FC673" s="98"/>
      <c r="FD673" s="98"/>
    </row>
    <row r="674" spans="2:160">
      <c r="B674" s="30">
        <f t="shared" si="72"/>
        <v>0</v>
      </c>
      <c r="C674" s="30" t="str">
        <f t="shared" si="73"/>
        <v/>
      </c>
      <c r="D674" s="30" t="str">
        <f t="shared" si="74"/>
        <v/>
      </c>
      <c r="E674" s="30" t="str">
        <f t="shared" si="75"/>
        <v/>
      </c>
      <c r="F674" s="30" t="str">
        <f t="shared" si="76"/>
        <v/>
      </c>
      <c r="G674" s="30" t="str">
        <f t="shared" si="77"/>
        <v/>
      </c>
      <c r="H674" s="101" t="str">
        <f>IF(AND(M674&gt;0,M674&lt;=STATS!$C$22),1,"")</f>
        <v/>
      </c>
      <c r="J674" s="12">
        <v>673</v>
      </c>
      <c r="K674"/>
      <c r="L674"/>
      <c r="R674" s="7"/>
      <c r="S674" s="7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F674" s="13"/>
      <c r="AG674" s="13"/>
      <c r="AH674" s="13"/>
      <c r="EZ674" s="98"/>
      <c r="FA674" s="98"/>
      <c r="FB674" s="98"/>
      <c r="FC674" s="98"/>
      <c r="FD674" s="98"/>
    </row>
    <row r="675" spans="2:160">
      <c r="B675" s="30">
        <f t="shared" si="72"/>
        <v>0</v>
      </c>
      <c r="C675" s="30" t="str">
        <f t="shared" si="73"/>
        <v/>
      </c>
      <c r="D675" s="30" t="str">
        <f t="shared" si="74"/>
        <v/>
      </c>
      <c r="E675" s="30" t="str">
        <f t="shared" si="75"/>
        <v/>
      </c>
      <c r="F675" s="30" t="str">
        <f t="shared" si="76"/>
        <v/>
      </c>
      <c r="G675" s="30" t="str">
        <f t="shared" si="77"/>
        <v/>
      </c>
      <c r="H675" s="101" t="str">
        <f>IF(AND(M675&gt;0,M675&lt;=STATS!$C$22),1,"")</f>
        <v/>
      </c>
      <c r="J675" s="12">
        <v>674</v>
      </c>
      <c r="K675"/>
      <c r="L675"/>
      <c r="R675" s="7"/>
      <c r="S675" s="7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F675" s="13"/>
      <c r="AG675" s="13"/>
      <c r="AH675" s="13"/>
      <c r="EZ675" s="98"/>
      <c r="FA675" s="98"/>
      <c r="FB675" s="98"/>
      <c r="FC675" s="98"/>
      <c r="FD675" s="98"/>
    </row>
    <row r="676" spans="2:160">
      <c r="B676" s="30">
        <f t="shared" si="72"/>
        <v>0</v>
      </c>
      <c r="C676" s="30" t="str">
        <f t="shared" si="73"/>
        <v/>
      </c>
      <c r="D676" s="30" t="str">
        <f t="shared" si="74"/>
        <v/>
      </c>
      <c r="E676" s="30" t="str">
        <f t="shared" si="75"/>
        <v/>
      </c>
      <c r="F676" s="30" t="str">
        <f t="shared" si="76"/>
        <v/>
      </c>
      <c r="G676" s="30" t="str">
        <f t="shared" si="77"/>
        <v/>
      </c>
      <c r="H676" s="101" t="str">
        <f>IF(AND(M676&gt;0,M676&lt;=STATS!$C$22),1,"")</f>
        <v/>
      </c>
      <c r="J676" s="12">
        <v>675</v>
      </c>
      <c r="K676"/>
      <c r="L676"/>
      <c r="R676" s="7"/>
      <c r="S676" s="7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F676" s="13"/>
      <c r="AG676" s="13"/>
      <c r="AH676" s="13"/>
      <c r="EZ676" s="98"/>
      <c r="FA676" s="98"/>
      <c r="FB676" s="98"/>
      <c r="FC676" s="98"/>
      <c r="FD676" s="98"/>
    </row>
    <row r="677" spans="2:160">
      <c r="B677" s="30">
        <f t="shared" si="72"/>
        <v>0</v>
      </c>
      <c r="C677" s="30" t="str">
        <f t="shared" si="73"/>
        <v/>
      </c>
      <c r="D677" s="30" t="str">
        <f t="shared" si="74"/>
        <v/>
      </c>
      <c r="E677" s="30" t="str">
        <f t="shared" si="75"/>
        <v/>
      </c>
      <c r="F677" s="30" t="str">
        <f t="shared" si="76"/>
        <v/>
      </c>
      <c r="G677" s="30" t="str">
        <f t="shared" si="77"/>
        <v/>
      </c>
      <c r="H677" s="101" t="str">
        <f>IF(AND(M677&gt;0,M677&lt;=STATS!$C$22),1,"")</f>
        <v/>
      </c>
      <c r="J677" s="12">
        <v>676</v>
      </c>
      <c r="K677"/>
      <c r="L677"/>
      <c r="R677" s="7"/>
      <c r="S677" s="7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F677" s="13"/>
      <c r="AG677" s="13"/>
      <c r="AH677" s="13"/>
      <c r="EZ677" s="98"/>
      <c r="FA677" s="98"/>
      <c r="FB677" s="98"/>
      <c r="FC677" s="98"/>
      <c r="FD677" s="98"/>
    </row>
    <row r="678" spans="2:160">
      <c r="B678" s="30">
        <f t="shared" si="72"/>
        <v>0</v>
      </c>
      <c r="C678" s="30" t="str">
        <f t="shared" si="73"/>
        <v/>
      </c>
      <c r="D678" s="30" t="str">
        <f t="shared" si="74"/>
        <v/>
      </c>
      <c r="E678" s="30" t="str">
        <f t="shared" si="75"/>
        <v/>
      </c>
      <c r="F678" s="30" t="str">
        <f t="shared" si="76"/>
        <v/>
      </c>
      <c r="G678" s="30" t="str">
        <f t="shared" si="77"/>
        <v/>
      </c>
      <c r="H678" s="101" t="str">
        <f>IF(AND(M678&gt;0,M678&lt;=STATS!$C$22),1,"")</f>
        <v/>
      </c>
      <c r="J678" s="12">
        <v>677</v>
      </c>
      <c r="K678"/>
      <c r="L678"/>
      <c r="R678" s="7"/>
      <c r="S678" s="7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F678" s="13"/>
      <c r="AG678" s="13"/>
      <c r="AH678" s="13"/>
      <c r="EZ678" s="98"/>
      <c r="FA678" s="98"/>
      <c r="FB678" s="98"/>
      <c r="FC678" s="98"/>
      <c r="FD678" s="98"/>
    </row>
    <row r="679" spans="2:160">
      <c r="B679" s="30">
        <f t="shared" si="72"/>
        <v>0</v>
      </c>
      <c r="C679" s="30" t="str">
        <f t="shared" si="73"/>
        <v/>
      </c>
      <c r="D679" s="30" t="str">
        <f t="shared" si="74"/>
        <v/>
      </c>
      <c r="E679" s="30" t="str">
        <f t="shared" si="75"/>
        <v/>
      </c>
      <c r="F679" s="30" t="str">
        <f t="shared" si="76"/>
        <v/>
      </c>
      <c r="G679" s="30" t="str">
        <f t="shared" si="77"/>
        <v/>
      </c>
      <c r="H679" s="101" t="str">
        <f>IF(AND(M679&gt;0,M679&lt;=STATS!$C$22),1,"")</f>
        <v/>
      </c>
      <c r="J679" s="12">
        <v>678</v>
      </c>
      <c r="K679"/>
      <c r="L679"/>
      <c r="R679" s="7"/>
      <c r="S679" s="7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F679" s="13"/>
      <c r="AG679" s="13"/>
      <c r="AH679" s="13"/>
      <c r="EZ679" s="98"/>
      <c r="FA679" s="98"/>
      <c r="FB679" s="98"/>
      <c r="FC679" s="98"/>
      <c r="FD679" s="98"/>
    </row>
    <row r="680" spans="2:160">
      <c r="B680" s="30">
        <f t="shared" si="72"/>
        <v>0</v>
      </c>
      <c r="C680" s="30" t="str">
        <f t="shared" si="73"/>
        <v/>
      </c>
      <c r="D680" s="30" t="str">
        <f t="shared" si="74"/>
        <v/>
      </c>
      <c r="E680" s="30" t="str">
        <f t="shared" si="75"/>
        <v/>
      </c>
      <c r="F680" s="30" t="str">
        <f t="shared" si="76"/>
        <v/>
      </c>
      <c r="G680" s="30" t="str">
        <f t="shared" si="77"/>
        <v/>
      </c>
      <c r="H680" s="101" t="str">
        <f>IF(AND(M680&gt;0,M680&lt;=STATS!$C$22),1,"")</f>
        <v/>
      </c>
      <c r="J680" s="12">
        <v>679</v>
      </c>
      <c r="K680"/>
      <c r="L680"/>
      <c r="R680" s="7"/>
      <c r="S680" s="7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F680" s="13"/>
      <c r="AG680" s="13"/>
      <c r="AH680" s="13"/>
      <c r="EZ680" s="98"/>
      <c r="FA680" s="98"/>
      <c r="FB680" s="98"/>
      <c r="FC680" s="98"/>
      <c r="FD680" s="98"/>
    </row>
    <row r="681" spans="2:160">
      <c r="B681" s="30">
        <f t="shared" si="72"/>
        <v>0</v>
      </c>
      <c r="C681" s="30" t="str">
        <f t="shared" si="73"/>
        <v/>
      </c>
      <c r="D681" s="30" t="str">
        <f t="shared" si="74"/>
        <v/>
      </c>
      <c r="E681" s="30" t="str">
        <f t="shared" si="75"/>
        <v/>
      </c>
      <c r="F681" s="30" t="str">
        <f t="shared" si="76"/>
        <v/>
      </c>
      <c r="G681" s="30" t="str">
        <f t="shared" si="77"/>
        <v/>
      </c>
      <c r="H681" s="101" t="str">
        <f>IF(AND(M681&gt;0,M681&lt;=STATS!$C$22),1,"")</f>
        <v/>
      </c>
      <c r="J681" s="12">
        <v>680</v>
      </c>
      <c r="K681"/>
      <c r="L681"/>
      <c r="R681" s="7"/>
      <c r="S681" s="7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F681" s="13"/>
      <c r="AG681" s="13"/>
      <c r="AH681" s="13"/>
      <c r="EZ681" s="98"/>
      <c r="FA681" s="98"/>
      <c r="FB681" s="98"/>
      <c r="FC681" s="98"/>
      <c r="FD681" s="98"/>
    </row>
    <row r="682" spans="2:160">
      <c r="B682" s="30">
        <f t="shared" si="72"/>
        <v>0</v>
      </c>
      <c r="C682" s="30" t="str">
        <f t="shared" si="73"/>
        <v/>
      </c>
      <c r="D682" s="30" t="str">
        <f t="shared" si="74"/>
        <v/>
      </c>
      <c r="E682" s="30" t="str">
        <f t="shared" si="75"/>
        <v/>
      </c>
      <c r="F682" s="30" t="str">
        <f t="shared" si="76"/>
        <v/>
      </c>
      <c r="G682" s="30" t="str">
        <f t="shared" si="77"/>
        <v/>
      </c>
      <c r="H682" s="101" t="str">
        <f>IF(AND(M682&gt;0,M682&lt;=STATS!$C$22),1,"")</f>
        <v/>
      </c>
      <c r="J682" s="12">
        <v>681</v>
      </c>
      <c r="K682"/>
      <c r="L682"/>
      <c r="R682" s="7"/>
      <c r="S682" s="7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F682" s="13"/>
      <c r="AG682" s="13"/>
      <c r="AH682" s="13"/>
      <c r="EZ682" s="98"/>
      <c r="FA682" s="98"/>
      <c r="FB682" s="98"/>
      <c r="FC682" s="98"/>
      <c r="FD682" s="98"/>
    </row>
    <row r="683" spans="2:160">
      <c r="B683" s="30">
        <f t="shared" si="72"/>
        <v>0</v>
      </c>
      <c r="C683" s="30" t="str">
        <f t="shared" si="73"/>
        <v/>
      </c>
      <c r="D683" s="30" t="str">
        <f t="shared" si="74"/>
        <v/>
      </c>
      <c r="E683" s="30" t="str">
        <f t="shared" si="75"/>
        <v/>
      </c>
      <c r="F683" s="30" t="str">
        <f t="shared" si="76"/>
        <v/>
      </c>
      <c r="G683" s="30" t="str">
        <f t="shared" si="77"/>
        <v/>
      </c>
      <c r="H683" s="101" t="str">
        <f>IF(AND(M683&gt;0,M683&lt;=STATS!$C$22),1,"")</f>
        <v/>
      </c>
      <c r="J683" s="12">
        <v>682</v>
      </c>
      <c r="K683"/>
      <c r="L683"/>
      <c r="R683" s="7"/>
      <c r="S683" s="7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F683" s="13"/>
      <c r="AG683" s="13"/>
      <c r="AH683" s="13"/>
      <c r="EZ683" s="98"/>
      <c r="FA683" s="98"/>
      <c r="FB683" s="98"/>
      <c r="FC683" s="98"/>
      <c r="FD683" s="98"/>
    </row>
    <row r="684" spans="2:160">
      <c r="B684" s="30">
        <f t="shared" si="72"/>
        <v>0</v>
      </c>
      <c r="C684" s="30" t="str">
        <f t="shared" si="73"/>
        <v/>
      </c>
      <c r="D684" s="30" t="str">
        <f t="shared" si="74"/>
        <v/>
      </c>
      <c r="E684" s="30" t="str">
        <f t="shared" si="75"/>
        <v/>
      </c>
      <c r="F684" s="30" t="str">
        <f t="shared" si="76"/>
        <v/>
      </c>
      <c r="G684" s="30" t="str">
        <f t="shared" si="77"/>
        <v/>
      </c>
      <c r="H684" s="101" t="str">
        <f>IF(AND(M684&gt;0,M684&lt;=STATS!$C$22),1,"")</f>
        <v/>
      </c>
      <c r="J684" s="12">
        <v>683</v>
      </c>
      <c r="K684"/>
      <c r="L684"/>
      <c r="R684" s="7"/>
      <c r="S684" s="7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F684" s="13"/>
      <c r="AG684" s="13"/>
      <c r="AH684" s="13"/>
      <c r="EZ684" s="98"/>
      <c r="FA684" s="98"/>
      <c r="FB684" s="98"/>
      <c r="FC684" s="98"/>
      <c r="FD684" s="98"/>
    </row>
    <row r="685" spans="2:160">
      <c r="B685" s="30">
        <f t="shared" si="72"/>
        <v>0</v>
      </c>
      <c r="C685" s="30" t="str">
        <f t="shared" si="73"/>
        <v/>
      </c>
      <c r="D685" s="30" t="str">
        <f t="shared" si="74"/>
        <v/>
      </c>
      <c r="E685" s="30" t="str">
        <f t="shared" si="75"/>
        <v/>
      </c>
      <c r="F685" s="30" t="str">
        <f t="shared" si="76"/>
        <v/>
      </c>
      <c r="G685" s="30" t="str">
        <f t="shared" si="77"/>
        <v/>
      </c>
      <c r="H685" s="101" t="str">
        <f>IF(AND(M685&gt;0,M685&lt;=STATS!$C$22),1,"")</f>
        <v/>
      </c>
      <c r="J685" s="12">
        <v>684</v>
      </c>
      <c r="K685"/>
      <c r="L685"/>
      <c r="R685" s="7"/>
      <c r="S685" s="7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F685" s="13"/>
      <c r="AG685" s="13"/>
      <c r="AH685" s="13"/>
      <c r="EZ685" s="98"/>
      <c r="FA685" s="98"/>
      <c r="FB685" s="98"/>
      <c r="FC685" s="98"/>
      <c r="FD685" s="98"/>
    </row>
    <row r="686" spans="2:160">
      <c r="B686" s="30">
        <f t="shared" si="72"/>
        <v>0</v>
      </c>
      <c r="C686" s="30" t="str">
        <f t="shared" si="73"/>
        <v/>
      </c>
      <c r="D686" s="30" t="str">
        <f t="shared" si="74"/>
        <v/>
      </c>
      <c r="E686" s="30" t="str">
        <f t="shared" si="75"/>
        <v/>
      </c>
      <c r="F686" s="30" t="str">
        <f t="shared" si="76"/>
        <v/>
      </c>
      <c r="G686" s="30" t="str">
        <f t="shared" si="77"/>
        <v/>
      </c>
      <c r="H686" s="101" t="str">
        <f>IF(AND(M686&gt;0,M686&lt;=STATS!$C$22),1,"")</f>
        <v/>
      </c>
      <c r="J686" s="12">
        <v>685</v>
      </c>
      <c r="K686"/>
      <c r="L686"/>
      <c r="R686" s="7"/>
      <c r="S686" s="7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F686" s="13"/>
      <c r="AG686" s="13"/>
      <c r="AH686" s="13"/>
      <c r="EZ686" s="98"/>
      <c r="FA686" s="98"/>
      <c r="FB686" s="98"/>
      <c r="FC686" s="98"/>
      <c r="FD686" s="98"/>
    </row>
    <row r="687" spans="2:160">
      <c r="B687" s="30">
        <f t="shared" si="72"/>
        <v>0</v>
      </c>
      <c r="C687" s="30" t="str">
        <f t="shared" si="73"/>
        <v/>
      </c>
      <c r="D687" s="30" t="str">
        <f t="shared" si="74"/>
        <v/>
      </c>
      <c r="E687" s="30" t="str">
        <f t="shared" si="75"/>
        <v/>
      </c>
      <c r="F687" s="30" t="str">
        <f t="shared" si="76"/>
        <v/>
      </c>
      <c r="G687" s="30" t="str">
        <f t="shared" si="77"/>
        <v/>
      </c>
      <c r="H687" s="101" t="str">
        <f>IF(AND(M687&gt;0,M687&lt;=STATS!$C$22),1,"")</f>
        <v/>
      </c>
      <c r="J687" s="12">
        <v>686</v>
      </c>
      <c r="K687"/>
      <c r="L687"/>
      <c r="R687" s="7"/>
      <c r="S687" s="7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F687" s="13"/>
      <c r="AG687" s="13"/>
      <c r="AH687" s="13"/>
      <c r="EZ687" s="98"/>
      <c r="FA687" s="98"/>
      <c r="FB687" s="98"/>
      <c r="FC687" s="98"/>
      <c r="FD687" s="98"/>
    </row>
    <row r="688" spans="2:160">
      <c r="B688" s="30">
        <f t="shared" si="72"/>
        <v>0</v>
      </c>
      <c r="C688" s="30" t="str">
        <f t="shared" si="73"/>
        <v/>
      </c>
      <c r="D688" s="30" t="str">
        <f t="shared" si="74"/>
        <v/>
      </c>
      <c r="E688" s="30" t="str">
        <f t="shared" si="75"/>
        <v/>
      </c>
      <c r="F688" s="30" t="str">
        <f t="shared" si="76"/>
        <v/>
      </c>
      <c r="G688" s="30" t="str">
        <f t="shared" si="77"/>
        <v/>
      </c>
      <c r="H688" s="101" t="str">
        <f>IF(AND(M688&gt;0,M688&lt;=STATS!$C$22),1,"")</f>
        <v/>
      </c>
      <c r="J688" s="12">
        <v>687</v>
      </c>
      <c r="K688"/>
      <c r="L688"/>
      <c r="R688" s="7"/>
      <c r="S688" s="7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F688" s="13"/>
      <c r="AG688" s="13"/>
      <c r="AH688" s="13"/>
      <c r="EZ688" s="98"/>
      <c r="FA688" s="98"/>
      <c r="FB688" s="98"/>
      <c r="FC688" s="98"/>
      <c r="FD688" s="98"/>
    </row>
    <row r="689" spans="2:160">
      <c r="B689" s="30">
        <f t="shared" si="72"/>
        <v>0</v>
      </c>
      <c r="C689" s="30" t="str">
        <f t="shared" si="73"/>
        <v/>
      </c>
      <c r="D689" s="30" t="str">
        <f t="shared" si="74"/>
        <v/>
      </c>
      <c r="E689" s="30" t="str">
        <f t="shared" si="75"/>
        <v/>
      </c>
      <c r="F689" s="30" t="str">
        <f t="shared" si="76"/>
        <v/>
      </c>
      <c r="G689" s="30" t="str">
        <f t="shared" si="77"/>
        <v/>
      </c>
      <c r="H689" s="101" t="str">
        <f>IF(AND(M689&gt;0,M689&lt;=STATS!$C$22),1,"")</f>
        <v/>
      </c>
      <c r="J689" s="12">
        <v>688</v>
      </c>
      <c r="K689"/>
      <c r="L689"/>
      <c r="R689" s="7"/>
      <c r="S689" s="7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F689" s="13"/>
      <c r="AG689" s="13"/>
      <c r="AH689" s="13"/>
      <c r="EZ689" s="98"/>
      <c r="FA689" s="98"/>
      <c r="FB689" s="98"/>
      <c r="FC689" s="98"/>
      <c r="FD689" s="98"/>
    </row>
    <row r="690" spans="2:160">
      <c r="B690" s="30">
        <f t="shared" si="72"/>
        <v>0</v>
      </c>
      <c r="C690" s="30" t="str">
        <f t="shared" si="73"/>
        <v/>
      </c>
      <c r="D690" s="30" t="str">
        <f t="shared" si="74"/>
        <v/>
      </c>
      <c r="E690" s="30" t="str">
        <f t="shared" si="75"/>
        <v/>
      </c>
      <c r="F690" s="30" t="str">
        <f t="shared" si="76"/>
        <v/>
      </c>
      <c r="G690" s="30" t="str">
        <f t="shared" si="77"/>
        <v/>
      </c>
      <c r="H690" s="101" t="str">
        <f>IF(AND(M690&gt;0,M690&lt;=STATS!$C$22),1,"")</f>
        <v/>
      </c>
      <c r="J690" s="12">
        <v>689</v>
      </c>
      <c r="K690"/>
      <c r="L690"/>
      <c r="R690" s="7"/>
      <c r="S690" s="7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F690" s="13"/>
      <c r="AG690" s="13"/>
      <c r="AH690" s="13"/>
      <c r="EZ690" s="98"/>
      <c r="FA690" s="98"/>
      <c r="FB690" s="98"/>
      <c r="FC690" s="98"/>
      <c r="FD690" s="98"/>
    </row>
    <row r="691" spans="2:160">
      <c r="B691" s="30">
        <f t="shared" si="72"/>
        <v>0</v>
      </c>
      <c r="C691" s="30" t="str">
        <f t="shared" si="73"/>
        <v/>
      </c>
      <c r="D691" s="30" t="str">
        <f t="shared" si="74"/>
        <v/>
      </c>
      <c r="E691" s="30" t="str">
        <f t="shared" si="75"/>
        <v/>
      </c>
      <c r="F691" s="30" t="str">
        <f t="shared" si="76"/>
        <v/>
      </c>
      <c r="G691" s="30" t="str">
        <f t="shared" si="77"/>
        <v/>
      </c>
      <c r="H691" s="101" t="str">
        <f>IF(AND(M691&gt;0,M691&lt;=STATS!$C$22),1,"")</f>
        <v/>
      </c>
      <c r="J691" s="12">
        <v>690</v>
      </c>
      <c r="K691"/>
      <c r="L691"/>
      <c r="R691" s="7"/>
      <c r="S691" s="7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  <c r="AF691" s="13"/>
      <c r="AG691" s="13"/>
      <c r="AH691" s="13"/>
      <c r="EZ691" s="98"/>
      <c r="FA691" s="98"/>
      <c r="FB691" s="98"/>
      <c r="FC691" s="98"/>
      <c r="FD691" s="98"/>
    </row>
    <row r="692" spans="2:160">
      <c r="B692" s="30">
        <f t="shared" si="72"/>
        <v>0</v>
      </c>
      <c r="C692" s="30" t="str">
        <f t="shared" si="73"/>
        <v/>
      </c>
      <c r="D692" s="30" t="str">
        <f t="shared" si="74"/>
        <v/>
      </c>
      <c r="E692" s="30" t="str">
        <f t="shared" si="75"/>
        <v/>
      </c>
      <c r="F692" s="30" t="str">
        <f t="shared" si="76"/>
        <v/>
      </c>
      <c r="G692" s="30" t="str">
        <f t="shared" si="77"/>
        <v/>
      </c>
      <c r="H692" s="101" t="str">
        <f>IF(AND(M692&gt;0,M692&lt;=STATS!$C$22),1,"")</f>
        <v/>
      </c>
      <c r="J692" s="12">
        <v>691</v>
      </c>
      <c r="K692"/>
      <c r="L692"/>
      <c r="R692" s="7"/>
      <c r="S692" s="7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F692" s="13"/>
      <c r="AG692" s="13"/>
      <c r="AH692" s="13"/>
      <c r="EZ692" s="98"/>
      <c r="FA692" s="98"/>
      <c r="FB692" s="98"/>
      <c r="FC692" s="98"/>
      <c r="FD692" s="98"/>
    </row>
    <row r="693" spans="2:160">
      <c r="B693" s="30">
        <f t="shared" si="72"/>
        <v>0</v>
      </c>
      <c r="C693" s="30" t="str">
        <f t="shared" si="73"/>
        <v/>
      </c>
      <c r="D693" s="30" t="str">
        <f t="shared" si="74"/>
        <v/>
      </c>
      <c r="E693" s="30" t="str">
        <f t="shared" si="75"/>
        <v/>
      </c>
      <c r="F693" s="30" t="str">
        <f t="shared" si="76"/>
        <v/>
      </c>
      <c r="G693" s="30" t="str">
        <f t="shared" si="77"/>
        <v/>
      </c>
      <c r="H693" s="101" t="str">
        <f>IF(AND(M693&gt;0,M693&lt;=STATS!$C$22),1,"")</f>
        <v/>
      </c>
      <c r="J693" s="12">
        <v>692</v>
      </c>
      <c r="K693"/>
      <c r="L693"/>
      <c r="R693" s="7"/>
      <c r="S693" s="7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F693" s="13"/>
      <c r="AG693" s="13"/>
      <c r="AH693" s="13"/>
      <c r="EZ693" s="98"/>
      <c r="FA693" s="98"/>
      <c r="FB693" s="98"/>
      <c r="FC693" s="98"/>
      <c r="FD693" s="98"/>
    </row>
    <row r="694" spans="2:160">
      <c r="B694" s="30">
        <f t="shared" si="72"/>
        <v>0</v>
      </c>
      <c r="C694" s="30" t="str">
        <f t="shared" si="73"/>
        <v/>
      </c>
      <c r="D694" s="30" t="str">
        <f t="shared" si="74"/>
        <v/>
      </c>
      <c r="E694" s="30" t="str">
        <f t="shared" si="75"/>
        <v/>
      </c>
      <c r="F694" s="30" t="str">
        <f t="shared" si="76"/>
        <v/>
      </c>
      <c r="G694" s="30" t="str">
        <f t="shared" si="77"/>
        <v/>
      </c>
      <c r="H694" s="101" t="str">
        <f>IF(AND(M694&gt;0,M694&lt;=STATS!$C$22),1,"")</f>
        <v/>
      </c>
      <c r="J694" s="12">
        <v>693</v>
      </c>
      <c r="K694"/>
      <c r="L694"/>
      <c r="R694" s="7"/>
      <c r="S694" s="7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F694" s="13"/>
      <c r="AG694" s="13"/>
      <c r="AH694" s="13"/>
      <c r="EZ694" s="98"/>
      <c r="FA694" s="98"/>
      <c r="FB694" s="98"/>
      <c r="FC694" s="98"/>
      <c r="FD694" s="98"/>
    </row>
    <row r="695" spans="2:160">
      <c r="B695" s="30">
        <f t="shared" si="72"/>
        <v>0</v>
      </c>
      <c r="C695" s="30" t="str">
        <f t="shared" si="73"/>
        <v/>
      </c>
      <c r="D695" s="30" t="str">
        <f t="shared" si="74"/>
        <v/>
      </c>
      <c r="E695" s="30" t="str">
        <f t="shared" si="75"/>
        <v/>
      </c>
      <c r="F695" s="30" t="str">
        <f t="shared" si="76"/>
        <v/>
      </c>
      <c r="G695" s="30" t="str">
        <f t="shared" si="77"/>
        <v/>
      </c>
      <c r="H695" s="101" t="str">
        <f>IF(AND(M695&gt;0,M695&lt;=STATS!$C$22),1,"")</f>
        <v/>
      </c>
      <c r="J695" s="12">
        <v>694</v>
      </c>
      <c r="K695"/>
      <c r="L695"/>
      <c r="R695" s="7"/>
      <c r="S695" s="7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F695" s="13"/>
      <c r="AG695" s="13"/>
      <c r="AH695" s="13"/>
      <c r="EZ695" s="98"/>
      <c r="FA695" s="98"/>
      <c r="FB695" s="98"/>
      <c r="FC695" s="98"/>
      <c r="FD695" s="98"/>
    </row>
    <row r="696" spans="2:160">
      <c r="B696" s="30">
        <f t="shared" si="72"/>
        <v>0</v>
      </c>
      <c r="C696" s="30" t="str">
        <f t="shared" si="73"/>
        <v/>
      </c>
      <c r="D696" s="30" t="str">
        <f t="shared" si="74"/>
        <v/>
      </c>
      <c r="E696" s="30" t="str">
        <f t="shared" si="75"/>
        <v/>
      </c>
      <c r="F696" s="30" t="str">
        <f t="shared" si="76"/>
        <v/>
      </c>
      <c r="G696" s="30" t="str">
        <f t="shared" si="77"/>
        <v/>
      </c>
      <c r="H696" s="101" t="str">
        <f>IF(AND(M696&gt;0,M696&lt;=STATS!$C$22),1,"")</f>
        <v/>
      </c>
      <c r="J696" s="12">
        <v>695</v>
      </c>
      <c r="K696"/>
      <c r="L696"/>
      <c r="R696" s="7"/>
      <c r="S696" s="7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F696" s="13"/>
      <c r="AG696" s="13"/>
      <c r="AH696" s="13"/>
      <c r="EZ696" s="98"/>
      <c r="FA696" s="98"/>
      <c r="FB696" s="98"/>
      <c r="FC696" s="98"/>
      <c r="FD696" s="98"/>
    </row>
    <row r="697" spans="2:160">
      <c r="B697" s="30">
        <f t="shared" si="72"/>
        <v>0</v>
      </c>
      <c r="C697" s="30" t="str">
        <f t="shared" si="73"/>
        <v/>
      </c>
      <c r="D697" s="30" t="str">
        <f t="shared" si="74"/>
        <v/>
      </c>
      <c r="E697" s="30" t="str">
        <f t="shared" si="75"/>
        <v/>
      </c>
      <c r="F697" s="30" t="str">
        <f t="shared" si="76"/>
        <v/>
      </c>
      <c r="G697" s="30" t="str">
        <f t="shared" si="77"/>
        <v/>
      </c>
      <c r="H697" s="101" t="str">
        <f>IF(AND(M697&gt;0,M697&lt;=STATS!$C$22),1,"")</f>
        <v/>
      </c>
      <c r="J697" s="12">
        <v>696</v>
      </c>
      <c r="K697"/>
      <c r="L697"/>
      <c r="R697" s="7"/>
      <c r="S697" s="7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F697" s="13"/>
      <c r="AG697" s="13"/>
      <c r="AH697" s="13"/>
      <c r="EZ697" s="98"/>
      <c r="FA697" s="98"/>
      <c r="FB697" s="98"/>
      <c r="FC697" s="98"/>
      <c r="FD697" s="98"/>
    </row>
    <row r="698" spans="2:160">
      <c r="B698" s="30">
        <f t="shared" si="72"/>
        <v>0</v>
      </c>
      <c r="C698" s="30" t="str">
        <f t="shared" si="73"/>
        <v/>
      </c>
      <c r="D698" s="30" t="str">
        <f t="shared" si="74"/>
        <v/>
      </c>
      <c r="E698" s="30" t="str">
        <f t="shared" si="75"/>
        <v/>
      </c>
      <c r="F698" s="30" t="str">
        <f t="shared" si="76"/>
        <v/>
      </c>
      <c r="G698" s="30" t="str">
        <f t="shared" si="77"/>
        <v/>
      </c>
      <c r="H698" s="101" t="str">
        <f>IF(AND(M698&gt;0,M698&lt;=STATS!$C$22),1,"")</f>
        <v/>
      </c>
      <c r="J698" s="12">
        <v>697</v>
      </c>
      <c r="K698"/>
      <c r="L698"/>
      <c r="R698" s="7"/>
      <c r="S698" s="7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F698" s="13"/>
      <c r="AG698" s="13"/>
      <c r="AH698" s="13"/>
      <c r="EZ698" s="98"/>
      <c r="FA698" s="98"/>
      <c r="FB698" s="98"/>
      <c r="FC698" s="98"/>
      <c r="FD698" s="98"/>
    </row>
    <row r="699" spans="2:160">
      <c r="B699" s="30">
        <f t="shared" si="72"/>
        <v>0</v>
      </c>
      <c r="C699" s="30" t="str">
        <f t="shared" si="73"/>
        <v/>
      </c>
      <c r="D699" s="30" t="str">
        <f t="shared" si="74"/>
        <v/>
      </c>
      <c r="E699" s="30" t="str">
        <f t="shared" si="75"/>
        <v/>
      </c>
      <c r="F699" s="30" t="str">
        <f t="shared" si="76"/>
        <v/>
      </c>
      <c r="G699" s="30" t="str">
        <f t="shared" si="77"/>
        <v/>
      </c>
      <c r="H699" s="101" t="str">
        <f>IF(AND(M699&gt;0,M699&lt;=STATS!$C$22),1,"")</f>
        <v/>
      </c>
      <c r="J699" s="12">
        <v>698</v>
      </c>
      <c r="K699"/>
      <c r="L699"/>
      <c r="R699" s="7"/>
      <c r="S699" s="7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  <c r="AF699" s="13"/>
      <c r="AG699" s="13"/>
      <c r="AH699" s="13"/>
      <c r="EZ699" s="98"/>
      <c r="FA699" s="98"/>
      <c r="FB699" s="98"/>
      <c r="FC699" s="98"/>
      <c r="FD699" s="98"/>
    </row>
    <row r="700" spans="2:160">
      <c r="B700" s="30">
        <f t="shared" si="72"/>
        <v>0</v>
      </c>
      <c r="C700" s="30" t="str">
        <f t="shared" si="73"/>
        <v/>
      </c>
      <c r="D700" s="30" t="str">
        <f t="shared" si="74"/>
        <v/>
      </c>
      <c r="E700" s="30" t="str">
        <f t="shared" si="75"/>
        <v/>
      </c>
      <c r="F700" s="30" t="str">
        <f t="shared" si="76"/>
        <v/>
      </c>
      <c r="G700" s="30" t="str">
        <f t="shared" si="77"/>
        <v/>
      </c>
      <c r="H700" s="101" t="str">
        <f>IF(AND(M700&gt;0,M700&lt;=STATS!$C$22),1,"")</f>
        <v/>
      </c>
      <c r="J700" s="12">
        <v>699</v>
      </c>
      <c r="K700"/>
      <c r="L700"/>
      <c r="R700" s="7"/>
      <c r="S700" s="7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  <c r="AF700" s="13"/>
      <c r="AG700" s="13"/>
      <c r="AH700" s="13"/>
      <c r="EZ700" s="98"/>
      <c r="FA700" s="98"/>
      <c r="FB700" s="98"/>
      <c r="FC700" s="98"/>
      <c r="FD700" s="98"/>
    </row>
    <row r="701" spans="2:160">
      <c r="B701" s="30">
        <f t="shared" si="72"/>
        <v>0</v>
      </c>
      <c r="C701" s="30" t="str">
        <f t="shared" si="73"/>
        <v/>
      </c>
      <c r="D701" s="30" t="str">
        <f t="shared" si="74"/>
        <v/>
      </c>
      <c r="E701" s="30" t="str">
        <f t="shared" si="75"/>
        <v/>
      </c>
      <c r="F701" s="30" t="str">
        <f t="shared" si="76"/>
        <v/>
      </c>
      <c r="G701" s="30" t="str">
        <f t="shared" si="77"/>
        <v/>
      </c>
      <c r="H701" s="101" t="str">
        <f>IF(AND(M701&gt;0,M701&lt;=STATS!$C$22),1,"")</f>
        <v/>
      </c>
      <c r="J701" s="12">
        <v>700</v>
      </c>
      <c r="K701"/>
      <c r="L701"/>
      <c r="R701" s="7"/>
      <c r="S701" s="7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F701" s="13"/>
      <c r="AG701" s="13"/>
      <c r="AH701" s="13"/>
      <c r="EZ701" s="98"/>
      <c r="FA701" s="98"/>
      <c r="FB701" s="98"/>
      <c r="FC701" s="98"/>
      <c r="FD701" s="98"/>
    </row>
    <row r="702" spans="2:160">
      <c r="B702" s="30">
        <f t="shared" si="72"/>
        <v>0</v>
      </c>
      <c r="C702" s="30" t="str">
        <f t="shared" si="73"/>
        <v/>
      </c>
      <c r="D702" s="30" t="str">
        <f t="shared" si="74"/>
        <v/>
      </c>
      <c r="E702" s="30" t="str">
        <f t="shared" si="75"/>
        <v/>
      </c>
      <c r="F702" s="30" t="str">
        <f t="shared" si="76"/>
        <v/>
      </c>
      <c r="G702" s="30" t="str">
        <f t="shared" si="77"/>
        <v/>
      </c>
      <c r="H702" s="101" t="str">
        <f>IF(AND(M702&gt;0,M702&lt;=STATS!$C$22),1,"")</f>
        <v/>
      </c>
      <c r="J702" s="12">
        <v>701</v>
      </c>
      <c r="K702"/>
      <c r="L702"/>
      <c r="R702" s="7"/>
      <c r="S702" s="7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F702" s="13"/>
      <c r="AG702" s="13"/>
      <c r="AH702" s="13"/>
      <c r="EZ702" s="98"/>
      <c r="FA702" s="98"/>
      <c r="FB702" s="98"/>
      <c r="FC702" s="98"/>
      <c r="FD702" s="98"/>
    </row>
    <row r="703" spans="2:160">
      <c r="B703" s="30">
        <f t="shared" si="72"/>
        <v>0</v>
      </c>
      <c r="C703" s="30" t="str">
        <f t="shared" si="73"/>
        <v/>
      </c>
      <c r="D703" s="30" t="str">
        <f t="shared" si="74"/>
        <v/>
      </c>
      <c r="E703" s="30" t="str">
        <f t="shared" si="75"/>
        <v/>
      </c>
      <c r="F703" s="30" t="str">
        <f t="shared" si="76"/>
        <v/>
      </c>
      <c r="G703" s="30" t="str">
        <f t="shared" si="77"/>
        <v/>
      </c>
      <c r="H703" s="101" t="str">
        <f>IF(AND(M703&gt;0,M703&lt;=STATS!$C$22),1,"")</f>
        <v/>
      </c>
      <c r="J703" s="12">
        <v>702</v>
      </c>
      <c r="K703"/>
      <c r="L703"/>
      <c r="R703" s="7"/>
      <c r="S703" s="7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F703" s="13"/>
      <c r="AG703" s="13"/>
      <c r="AH703" s="13"/>
      <c r="EZ703" s="98"/>
      <c r="FA703" s="98"/>
      <c r="FB703" s="98"/>
      <c r="FC703" s="98"/>
      <c r="FD703" s="98"/>
    </row>
    <row r="704" spans="2:160">
      <c r="B704" s="30">
        <f t="shared" si="72"/>
        <v>0</v>
      </c>
      <c r="C704" s="30" t="str">
        <f t="shared" si="73"/>
        <v/>
      </c>
      <c r="D704" s="30" t="str">
        <f t="shared" si="74"/>
        <v/>
      </c>
      <c r="E704" s="30" t="str">
        <f t="shared" si="75"/>
        <v/>
      </c>
      <c r="F704" s="30" t="str">
        <f t="shared" si="76"/>
        <v/>
      </c>
      <c r="G704" s="30" t="str">
        <f t="shared" si="77"/>
        <v/>
      </c>
      <c r="H704" s="101" t="str">
        <f>IF(AND(M704&gt;0,M704&lt;=STATS!$C$22),1,"")</f>
        <v/>
      </c>
      <c r="J704" s="12">
        <v>703</v>
      </c>
      <c r="K704"/>
      <c r="L704"/>
      <c r="R704" s="7"/>
      <c r="S704" s="7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  <c r="AF704" s="13"/>
      <c r="AG704" s="13"/>
      <c r="AH704" s="13"/>
      <c r="EZ704" s="98"/>
      <c r="FA704" s="98"/>
      <c r="FB704" s="98"/>
      <c r="FC704" s="98"/>
      <c r="FD704" s="98"/>
    </row>
    <row r="705" spans="2:160">
      <c r="B705" s="30">
        <f t="shared" si="72"/>
        <v>0</v>
      </c>
      <c r="C705" s="30" t="str">
        <f t="shared" si="73"/>
        <v/>
      </c>
      <c r="D705" s="30" t="str">
        <f t="shared" si="74"/>
        <v/>
      </c>
      <c r="E705" s="30" t="str">
        <f t="shared" si="75"/>
        <v/>
      </c>
      <c r="F705" s="30" t="str">
        <f t="shared" si="76"/>
        <v/>
      </c>
      <c r="G705" s="30" t="str">
        <f t="shared" si="77"/>
        <v/>
      </c>
      <c r="H705" s="101" t="str">
        <f>IF(AND(M705&gt;0,M705&lt;=STATS!$C$22),1,"")</f>
        <v/>
      </c>
      <c r="J705" s="12">
        <v>704</v>
      </c>
      <c r="K705"/>
      <c r="L705"/>
      <c r="R705" s="7"/>
      <c r="S705" s="7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F705" s="13"/>
      <c r="AG705" s="13"/>
      <c r="AH705" s="13"/>
      <c r="EZ705" s="98"/>
      <c r="FA705" s="98"/>
      <c r="FB705" s="98"/>
      <c r="FC705" s="98"/>
      <c r="FD705" s="98"/>
    </row>
    <row r="706" spans="2:160">
      <c r="B706" s="30">
        <f t="shared" ref="B706:B769" si="78">COUNT(R706:EY706,FE706:FM706)</f>
        <v>0</v>
      </c>
      <c r="C706" s="30" t="str">
        <f t="shared" ref="C706:C769" si="79">IF(COUNT(R706:EY706,FE706:FM706)&gt;0,COUNT(R706:EY706,FE706:FM706),"")</f>
        <v/>
      </c>
      <c r="D706" s="30" t="str">
        <f t="shared" ref="D706:D769" si="80">IF(COUNT(T706:BJ706,BL706:BT706,BV706:CB706,CD706:EY706,FE706:FM706)&gt;0,COUNT(T706:BJ706,BL706:BT706,BV706:CB706,CD706:EY706,FE706:FM706),"")</f>
        <v/>
      </c>
      <c r="E706" s="30" t="str">
        <f t="shared" ref="E706:E769" si="81">IF(H706=1,COUNT(R706:EY706,FE706:FM706),"")</f>
        <v/>
      </c>
      <c r="F706" s="30" t="str">
        <f t="shared" ref="F706:F769" si="82">IF(H706=1,COUNT(T706:BJ706,BL706:BT706,BV706:CB706,CD706:EY706,FE706:FM706),"")</f>
        <v/>
      </c>
      <c r="G706" s="30" t="str">
        <f t="shared" ref="G706:G769" si="83">IF($B706&gt;=1,$M706,"")</f>
        <v/>
      </c>
      <c r="H706" s="101" t="str">
        <f>IF(AND(M706&gt;0,M706&lt;=STATS!$C$22),1,"")</f>
        <v/>
      </c>
      <c r="J706" s="12">
        <v>705</v>
      </c>
      <c r="K706"/>
      <c r="L706"/>
      <c r="R706" s="7"/>
      <c r="S706" s="7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F706" s="13"/>
      <c r="AG706" s="13"/>
      <c r="AH706" s="13"/>
      <c r="EZ706" s="98"/>
      <c r="FA706" s="98"/>
      <c r="FB706" s="98"/>
      <c r="FC706" s="98"/>
      <c r="FD706" s="98"/>
    </row>
    <row r="707" spans="2:160">
      <c r="B707" s="30">
        <f t="shared" si="78"/>
        <v>0</v>
      </c>
      <c r="C707" s="30" t="str">
        <f t="shared" si="79"/>
        <v/>
      </c>
      <c r="D707" s="30" t="str">
        <f t="shared" si="80"/>
        <v/>
      </c>
      <c r="E707" s="30" t="str">
        <f t="shared" si="81"/>
        <v/>
      </c>
      <c r="F707" s="30" t="str">
        <f t="shared" si="82"/>
        <v/>
      </c>
      <c r="G707" s="30" t="str">
        <f t="shared" si="83"/>
        <v/>
      </c>
      <c r="H707" s="101" t="str">
        <f>IF(AND(M707&gt;0,M707&lt;=STATS!$C$22),1,"")</f>
        <v/>
      </c>
      <c r="J707" s="12">
        <v>706</v>
      </c>
      <c r="K707"/>
      <c r="L707"/>
      <c r="R707" s="7"/>
      <c r="S707" s="7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F707" s="13"/>
      <c r="AG707" s="13"/>
      <c r="AH707" s="13"/>
      <c r="EZ707" s="98"/>
      <c r="FA707" s="98"/>
      <c r="FB707" s="98"/>
      <c r="FC707" s="98"/>
      <c r="FD707" s="98"/>
    </row>
    <row r="708" spans="2:160">
      <c r="B708" s="30">
        <f t="shared" si="78"/>
        <v>0</v>
      </c>
      <c r="C708" s="30" t="str">
        <f t="shared" si="79"/>
        <v/>
      </c>
      <c r="D708" s="30" t="str">
        <f t="shared" si="80"/>
        <v/>
      </c>
      <c r="E708" s="30" t="str">
        <f t="shared" si="81"/>
        <v/>
      </c>
      <c r="F708" s="30" t="str">
        <f t="shared" si="82"/>
        <v/>
      </c>
      <c r="G708" s="30" t="str">
        <f t="shared" si="83"/>
        <v/>
      </c>
      <c r="H708" s="101" t="str">
        <f>IF(AND(M708&gt;0,M708&lt;=STATS!$C$22),1,"")</f>
        <v/>
      </c>
      <c r="J708" s="12">
        <v>707</v>
      </c>
      <c r="K708"/>
      <c r="L708"/>
      <c r="R708" s="7"/>
      <c r="S708" s="7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  <c r="AF708" s="13"/>
      <c r="AG708" s="13"/>
      <c r="AH708" s="13"/>
      <c r="EZ708" s="98"/>
      <c r="FA708" s="98"/>
      <c r="FB708" s="98"/>
      <c r="FC708" s="98"/>
      <c r="FD708" s="98"/>
    </row>
    <row r="709" spans="2:160">
      <c r="B709" s="30">
        <f t="shared" si="78"/>
        <v>0</v>
      </c>
      <c r="C709" s="30" t="str">
        <f t="shared" si="79"/>
        <v/>
      </c>
      <c r="D709" s="30" t="str">
        <f t="shared" si="80"/>
        <v/>
      </c>
      <c r="E709" s="30" t="str">
        <f t="shared" si="81"/>
        <v/>
      </c>
      <c r="F709" s="30" t="str">
        <f t="shared" si="82"/>
        <v/>
      </c>
      <c r="G709" s="30" t="str">
        <f t="shared" si="83"/>
        <v/>
      </c>
      <c r="H709" s="101" t="str">
        <f>IF(AND(M709&gt;0,M709&lt;=STATS!$C$22),1,"")</f>
        <v/>
      </c>
      <c r="J709" s="12">
        <v>708</v>
      </c>
      <c r="K709"/>
      <c r="L709"/>
      <c r="R709" s="7"/>
      <c r="S709" s="7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F709" s="13"/>
      <c r="AG709" s="13"/>
      <c r="AH709" s="13"/>
      <c r="EZ709" s="98"/>
      <c r="FA709" s="98"/>
      <c r="FB709" s="98"/>
      <c r="FC709" s="98"/>
      <c r="FD709" s="98"/>
    </row>
    <row r="710" spans="2:160">
      <c r="B710" s="30">
        <f t="shared" si="78"/>
        <v>0</v>
      </c>
      <c r="C710" s="30" t="str">
        <f t="shared" si="79"/>
        <v/>
      </c>
      <c r="D710" s="30" t="str">
        <f t="shared" si="80"/>
        <v/>
      </c>
      <c r="E710" s="30" t="str">
        <f t="shared" si="81"/>
        <v/>
      </c>
      <c r="F710" s="30" t="str">
        <f t="shared" si="82"/>
        <v/>
      </c>
      <c r="G710" s="30" t="str">
        <f t="shared" si="83"/>
        <v/>
      </c>
      <c r="H710" s="101" t="str">
        <f>IF(AND(M710&gt;0,M710&lt;=STATS!$C$22),1,"")</f>
        <v/>
      </c>
      <c r="J710" s="12">
        <v>709</v>
      </c>
      <c r="K710"/>
      <c r="L710"/>
      <c r="R710" s="7"/>
      <c r="S710" s="7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  <c r="AF710" s="13"/>
      <c r="AG710" s="13"/>
      <c r="AH710" s="13"/>
      <c r="EZ710" s="98"/>
      <c r="FA710" s="98"/>
      <c r="FB710" s="98"/>
      <c r="FC710" s="98"/>
      <c r="FD710" s="98"/>
    </row>
    <row r="711" spans="2:160">
      <c r="B711" s="30">
        <f t="shared" si="78"/>
        <v>0</v>
      </c>
      <c r="C711" s="30" t="str">
        <f t="shared" si="79"/>
        <v/>
      </c>
      <c r="D711" s="30" t="str">
        <f t="shared" si="80"/>
        <v/>
      </c>
      <c r="E711" s="30" t="str">
        <f t="shared" si="81"/>
        <v/>
      </c>
      <c r="F711" s="30" t="str">
        <f t="shared" si="82"/>
        <v/>
      </c>
      <c r="G711" s="30" t="str">
        <f t="shared" si="83"/>
        <v/>
      </c>
      <c r="H711" s="101" t="str">
        <f>IF(AND(M711&gt;0,M711&lt;=STATS!$C$22),1,"")</f>
        <v/>
      </c>
      <c r="J711" s="12">
        <v>710</v>
      </c>
      <c r="K711"/>
      <c r="L711"/>
      <c r="R711" s="7"/>
      <c r="S711" s="7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  <c r="AF711" s="13"/>
      <c r="AG711" s="13"/>
      <c r="AH711" s="13"/>
      <c r="EZ711" s="98"/>
      <c r="FA711" s="98"/>
      <c r="FB711" s="98"/>
      <c r="FC711" s="98"/>
      <c r="FD711" s="98"/>
    </row>
    <row r="712" spans="2:160">
      <c r="B712" s="30">
        <f t="shared" si="78"/>
        <v>0</v>
      </c>
      <c r="C712" s="30" t="str">
        <f t="shared" si="79"/>
        <v/>
      </c>
      <c r="D712" s="30" t="str">
        <f t="shared" si="80"/>
        <v/>
      </c>
      <c r="E712" s="30" t="str">
        <f t="shared" si="81"/>
        <v/>
      </c>
      <c r="F712" s="30" t="str">
        <f t="shared" si="82"/>
        <v/>
      </c>
      <c r="G712" s="30" t="str">
        <f t="shared" si="83"/>
        <v/>
      </c>
      <c r="H712" s="101" t="str">
        <f>IF(AND(M712&gt;0,M712&lt;=STATS!$C$22),1,"")</f>
        <v/>
      </c>
      <c r="J712" s="12">
        <v>711</v>
      </c>
      <c r="K712"/>
      <c r="L712"/>
      <c r="R712" s="7"/>
      <c r="S712" s="7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F712" s="13"/>
      <c r="AG712" s="13"/>
      <c r="AH712" s="13"/>
      <c r="EZ712" s="98"/>
      <c r="FA712" s="98"/>
      <c r="FB712" s="98"/>
      <c r="FC712" s="98"/>
      <c r="FD712" s="98"/>
    </row>
    <row r="713" spans="2:160">
      <c r="B713" s="30">
        <f t="shared" si="78"/>
        <v>0</v>
      </c>
      <c r="C713" s="30" t="str">
        <f t="shared" si="79"/>
        <v/>
      </c>
      <c r="D713" s="30" t="str">
        <f t="shared" si="80"/>
        <v/>
      </c>
      <c r="E713" s="30" t="str">
        <f t="shared" si="81"/>
        <v/>
      </c>
      <c r="F713" s="30" t="str">
        <f t="shared" si="82"/>
        <v/>
      </c>
      <c r="G713" s="30" t="str">
        <f t="shared" si="83"/>
        <v/>
      </c>
      <c r="H713" s="101" t="str">
        <f>IF(AND(M713&gt;0,M713&lt;=STATS!$C$22),1,"")</f>
        <v/>
      </c>
      <c r="J713" s="12">
        <v>712</v>
      </c>
      <c r="K713"/>
      <c r="L713"/>
      <c r="R713" s="7"/>
      <c r="S713" s="7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  <c r="AF713" s="13"/>
      <c r="AG713" s="13"/>
      <c r="AH713" s="13"/>
      <c r="EZ713" s="98"/>
      <c r="FA713" s="98"/>
      <c r="FB713" s="98"/>
      <c r="FC713" s="98"/>
      <c r="FD713" s="98"/>
    </row>
    <row r="714" spans="2:160">
      <c r="B714" s="30">
        <f t="shared" si="78"/>
        <v>0</v>
      </c>
      <c r="C714" s="30" t="str">
        <f t="shared" si="79"/>
        <v/>
      </c>
      <c r="D714" s="30" t="str">
        <f t="shared" si="80"/>
        <v/>
      </c>
      <c r="E714" s="30" t="str">
        <f t="shared" si="81"/>
        <v/>
      </c>
      <c r="F714" s="30" t="str">
        <f t="shared" si="82"/>
        <v/>
      </c>
      <c r="G714" s="30" t="str">
        <f t="shared" si="83"/>
        <v/>
      </c>
      <c r="H714" s="101" t="str">
        <f>IF(AND(M714&gt;0,M714&lt;=STATS!$C$22),1,"")</f>
        <v/>
      </c>
      <c r="J714" s="12">
        <v>713</v>
      </c>
      <c r="K714"/>
      <c r="L714"/>
      <c r="R714" s="7"/>
      <c r="S714" s="7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  <c r="AF714" s="13"/>
      <c r="AG714" s="13"/>
      <c r="AH714" s="13"/>
      <c r="EZ714" s="98"/>
      <c r="FA714" s="98"/>
      <c r="FB714" s="98"/>
      <c r="FC714" s="98"/>
      <c r="FD714" s="98"/>
    </row>
    <row r="715" spans="2:160">
      <c r="B715" s="30">
        <f t="shared" si="78"/>
        <v>0</v>
      </c>
      <c r="C715" s="30" t="str">
        <f t="shared" si="79"/>
        <v/>
      </c>
      <c r="D715" s="30" t="str">
        <f t="shared" si="80"/>
        <v/>
      </c>
      <c r="E715" s="30" t="str">
        <f t="shared" si="81"/>
        <v/>
      </c>
      <c r="F715" s="30" t="str">
        <f t="shared" si="82"/>
        <v/>
      </c>
      <c r="G715" s="30" t="str">
        <f t="shared" si="83"/>
        <v/>
      </c>
      <c r="H715" s="101" t="str">
        <f>IF(AND(M715&gt;0,M715&lt;=STATS!$C$22),1,"")</f>
        <v/>
      </c>
      <c r="J715" s="12">
        <v>714</v>
      </c>
      <c r="K715"/>
      <c r="L715"/>
      <c r="R715" s="7"/>
      <c r="S715" s="7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  <c r="AF715" s="13"/>
      <c r="AG715" s="13"/>
      <c r="AH715" s="13"/>
      <c r="EZ715" s="98"/>
      <c r="FA715" s="98"/>
      <c r="FB715" s="98"/>
      <c r="FC715" s="98"/>
      <c r="FD715" s="98"/>
    </row>
    <row r="716" spans="2:160">
      <c r="B716" s="30">
        <f t="shared" si="78"/>
        <v>0</v>
      </c>
      <c r="C716" s="30" t="str">
        <f t="shared" si="79"/>
        <v/>
      </c>
      <c r="D716" s="30" t="str">
        <f t="shared" si="80"/>
        <v/>
      </c>
      <c r="E716" s="30" t="str">
        <f t="shared" si="81"/>
        <v/>
      </c>
      <c r="F716" s="30" t="str">
        <f t="shared" si="82"/>
        <v/>
      </c>
      <c r="G716" s="30" t="str">
        <f t="shared" si="83"/>
        <v/>
      </c>
      <c r="H716" s="101" t="str">
        <f>IF(AND(M716&gt;0,M716&lt;=STATS!$C$22),1,"")</f>
        <v/>
      </c>
      <c r="J716" s="12">
        <v>715</v>
      </c>
      <c r="K716"/>
      <c r="L716"/>
      <c r="R716" s="7"/>
      <c r="S716" s="7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F716" s="13"/>
      <c r="AG716" s="13"/>
      <c r="AH716" s="13"/>
      <c r="EZ716" s="98"/>
      <c r="FA716" s="98"/>
      <c r="FB716" s="98"/>
      <c r="FC716" s="98"/>
      <c r="FD716" s="98"/>
    </row>
    <row r="717" spans="2:160">
      <c r="B717" s="30">
        <f t="shared" si="78"/>
        <v>0</v>
      </c>
      <c r="C717" s="30" t="str">
        <f t="shared" si="79"/>
        <v/>
      </c>
      <c r="D717" s="30" t="str">
        <f t="shared" si="80"/>
        <v/>
      </c>
      <c r="E717" s="30" t="str">
        <f t="shared" si="81"/>
        <v/>
      </c>
      <c r="F717" s="30" t="str">
        <f t="shared" si="82"/>
        <v/>
      </c>
      <c r="G717" s="30" t="str">
        <f t="shared" si="83"/>
        <v/>
      </c>
      <c r="H717" s="101" t="str">
        <f>IF(AND(M717&gt;0,M717&lt;=STATS!$C$22),1,"")</f>
        <v/>
      </c>
      <c r="J717" s="12">
        <v>716</v>
      </c>
      <c r="K717"/>
      <c r="L717"/>
      <c r="R717" s="7"/>
      <c r="S717" s="7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F717" s="13"/>
      <c r="AG717" s="13"/>
      <c r="AH717" s="13"/>
      <c r="EZ717" s="98"/>
      <c r="FA717" s="98"/>
      <c r="FB717" s="98"/>
      <c r="FC717" s="98"/>
      <c r="FD717" s="98"/>
    </row>
    <row r="718" spans="2:160">
      <c r="B718" s="30">
        <f t="shared" si="78"/>
        <v>0</v>
      </c>
      <c r="C718" s="30" t="str">
        <f t="shared" si="79"/>
        <v/>
      </c>
      <c r="D718" s="30" t="str">
        <f t="shared" si="80"/>
        <v/>
      </c>
      <c r="E718" s="30" t="str">
        <f t="shared" si="81"/>
        <v/>
      </c>
      <c r="F718" s="30" t="str">
        <f t="shared" si="82"/>
        <v/>
      </c>
      <c r="G718" s="30" t="str">
        <f t="shared" si="83"/>
        <v/>
      </c>
      <c r="H718" s="101" t="str">
        <f>IF(AND(M718&gt;0,M718&lt;=STATS!$C$22),1,"")</f>
        <v/>
      </c>
      <c r="J718" s="12">
        <v>717</v>
      </c>
      <c r="K718"/>
      <c r="L718"/>
      <c r="R718" s="7"/>
      <c r="S718" s="7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F718" s="13"/>
      <c r="AG718" s="13"/>
      <c r="AH718" s="13"/>
      <c r="EZ718" s="98"/>
      <c r="FA718" s="98"/>
      <c r="FB718" s="98"/>
      <c r="FC718" s="98"/>
      <c r="FD718" s="98"/>
    </row>
    <row r="719" spans="2:160">
      <c r="B719" s="30">
        <f t="shared" si="78"/>
        <v>0</v>
      </c>
      <c r="C719" s="30" t="str">
        <f t="shared" si="79"/>
        <v/>
      </c>
      <c r="D719" s="30" t="str">
        <f t="shared" si="80"/>
        <v/>
      </c>
      <c r="E719" s="30" t="str">
        <f t="shared" si="81"/>
        <v/>
      </c>
      <c r="F719" s="30" t="str">
        <f t="shared" si="82"/>
        <v/>
      </c>
      <c r="G719" s="30" t="str">
        <f t="shared" si="83"/>
        <v/>
      </c>
      <c r="H719" s="101" t="str">
        <f>IF(AND(M719&gt;0,M719&lt;=STATS!$C$22),1,"")</f>
        <v/>
      </c>
      <c r="J719" s="12">
        <v>718</v>
      </c>
      <c r="K719"/>
      <c r="L719"/>
      <c r="R719" s="7"/>
      <c r="S719" s="7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F719" s="13"/>
      <c r="AG719" s="13"/>
      <c r="AH719" s="13"/>
      <c r="EZ719" s="98"/>
      <c r="FA719" s="98"/>
      <c r="FB719" s="98"/>
      <c r="FC719" s="98"/>
      <c r="FD719" s="98"/>
    </row>
    <row r="720" spans="2:160">
      <c r="B720" s="30">
        <f t="shared" si="78"/>
        <v>0</v>
      </c>
      <c r="C720" s="30" t="str">
        <f t="shared" si="79"/>
        <v/>
      </c>
      <c r="D720" s="30" t="str">
        <f t="shared" si="80"/>
        <v/>
      </c>
      <c r="E720" s="30" t="str">
        <f t="shared" si="81"/>
        <v/>
      </c>
      <c r="F720" s="30" t="str">
        <f t="shared" si="82"/>
        <v/>
      </c>
      <c r="G720" s="30" t="str">
        <f t="shared" si="83"/>
        <v/>
      </c>
      <c r="H720" s="101" t="str">
        <f>IF(AND(M720&gt;0,M720&lt;=STATS!$C$22),1,"")</f>
        <v/>
      </c>
      <c r="J720" s="12">
        <v>719</v>
      </c>
      <c r="K720"/>
      <c r="L720"/>
      <c r="R720" s="7"/>
      <c r="S720" s="7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  <c r="AF720" s="13"/>
      <c r="AG720" s="13"/>
      <c r="AH720" s="13"/>
      <c r="EZ720" s="98"/>
      <c r="FA720" s="98"/>
      <c r="FB720" s="98"/>
      <c r="FC720" s="98"/>
      <c r="FD720" s="98"/>
    </row>
    <row r="721" spans="2:160">
      <c r="B721" s="30">
        <f t="shared" si="78"/>
        <v>0</v>
      </c>
      <c r="C721" s="30" t="str">
        <f t="shared" si="79"/>
        <v/>
      </c>
      <c r="D721" s="30" t="str">
        <f t="shared" si="80"/>
        <v/>
      </c>
      <c r="E721" s="30" t="str">
        <f t="shared" si="81"/>
        <v/>
      </c>
      <c r="F721" s="30" t="str">
        <f t="shared" si="82"/>
        <v/>
      </c>
      <c r="G721" s="30" t="str">
        <f t="shared" si="83"/>
        <v/>
      </c>
      <c r="H721" s="101" t="str">
        <f>IF(AND(M721&gt;0,M721&lt;=STATS!$C$22),1,"")</f>
        <v/>
      </c>
      <c r="J721" s="12">
        <v>720</v>
      </c>
      <c r="K721"/>
      <c r="L721"/>
      <c r="R721" s="7"/>
      <c r="S721" s="7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F721" s="13"/>
      <c r="AG721" s="13"/>
      <c r="AH721" s="13"/>
      <c r="EZ721" s="98"/>
      <c r="FA721" s="98"/>
      <c r="FB721" s="98"/>
      <c r="FC721" s="98"/>
      <c r="FD721" s="98"/>
    </row>
    <row r="722" spans="2:160">
      <c r="B722" s="30">
        <f t="shared" si="78"/>
        <v>0</v>
      </c>
      <c r="C722" s="30" t="str">
        <f t="shared" si="79"/>
        <v/>
      </c>
      <c r="D722" s="30" t="str">
        <f t="shared" si="80"/>
        <v/>
      </c>
      <c r="E722" s="30" t="str">
        <f t="shared" si="81"/>
        <v/>
      </c>
      <c r="F722" s="30" t="str">
        <f t="shared" si="82"/>
        <v/>
      </c>
      <c r="G722" s="30" t="str">
        <f t="shared" si="83"/>
        <v/>
      </c>
      <c r="H722" s="101" t="str">
        <f>IF(AND(M722&gt;0,M722&lt;=STATS!$C$22),1,"")</f>
        <v/>
      </c>
      <c r="J722" s="12">
        <v>721</v>
      </c>
      <c r="K722"/>
      <c r="L722"/>
      <c r="R722" s="7"/>
      <c r="S722" s="7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F722" s="13"/>
      <c r="AG722" s="13"/>
      <c r="AH722" s="13"/>
      <c r="EZ722" s="98"/>
      <c r="FA722" s="98"/>
      <c r="FB722" s="98"/>
      <c r="FC722" s="98"/>
      <c r="FD722" s="98"/>
    </row>
    <row r="723" spans="2:160">
      <c r="B723" s="30">
        <f t="shared" si="78"/>
        <v>0</v>
      </c>
      <c r="C723" s="30" t="str">
        <f t="shared" si="79"/>
        <v/>
      </c>
      <c r="D723" s="30" t="str">
        <f t="shared" si="80"/>
        <v/>
      </c>
      <c r="E723" s="30" t="str">
        <f t="shared" si="81"/>
        <v/>
      </c>
      <c r="F723" s="30" t="str">
        <f t="shared" si="82"/>
        <v/>
      </c>
      <c r="G723" s="30" t="str">
        <f t="shared" si="83"/>
        <v/>
      </c>
      <c r="H723" s="101" t="str">
        <f>IF(AND(M723&gt;0,M723&lt;=STATS!$C$22),1,"")</f>
        <v/>
      </c>
      <c r="J723" s="12">
        <v>722</v>
      </c>
      <c r="K723"/>
      <c r="L723"/>
      <c r="R723" s="7"/>
      <c r="S723" s="7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F723" s="13"/>
      <c r="AG723" s="13"/>
      <c r="AH723" s="13"/>
      <c r="EZ723" s="98"/>
      <c r="FA723" s="98"/>
      <c r="FB723" s="98"/>
      <c r="FC723" s="98"/>
      <c r="FD723" s="98"/>
    </row>
    <row r="724" spans="2:160">
      <c r="B724" s="30">
        <f t="shared" si="78"/>
        <v>0</v>
      </c>
      <c r="C724" s="30" t="str">
        <f t="shared" si="79"/>
        <v/>
      </c>
      <c r="D724" s="30" t="str">
        <f t="shared" si="80"/>
        <v/>
      </c>
      <c r="E724" s="30" t="str">
        <f t="shared" si="81"/>
        <v/>
      </c>
      <c r="F724" s="30" t="str">
        <f t="shared" si="82"/>
        <v/>
      </c>
      <c r="G724" s="30" t="str">
        <f t="shared" si="83"/>
        <v/>
      </c>
      <c r="H724" s="101" t="str">
        <f>IF(AND(M724&gt;0,M724&lt;=STATS!$C$22),1,"")</f>
        <v/>
      </c>
      <c r="J724" s="12">
        <v>723</v>
      </c>
      <c r="K724"/>
      <c r="L724"/>
      <c r="R724" s="7"/>
      <c r="S724" s="7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F724" s="13"/>
      <c r="AG724" s="13"/>
      <c r="AH724" s="13"/>
      <c r="EZ724" s="98"/>
      <c r="FA724" s="98"/>
      <c r="FB724" s="98"/>
      <c r="FC724" s="98"/>
      <c r="FD724" s="98"/>
    </row>
    <row r="725" spans="2:160">
      <c r="B725" s="30">
        <f t="shared" si="78"/>
        <v>0</v>
      </c>
      <c r="C725" s="30" t="str">
        <f t="shared" si="79"/>
        <v/>
      </c>
      <c r="D725" s="30" t="str">
        <f t="shared" si="80"/>
        <v/>
      </c>
      <c r="E725" s="30" t="str">
        <f t="shared" si="81"/>
        <v/>
      </c>
      <c r="F725" s="30" t="str">
        <f t="shared" si="82"/>
        <v/>
      </c>
      <c r="G725" s="30" t="str">
        <f t="shared" si="83"/>
        <v/>
      </c>
      <c r="H725" s="101" t="str">
        <f>IF(AND(M725&gt;0,M725&lt;=STATS!$C$22),1,"")</f>
        <v/>
      </c>
      <c r="J725" s="12">
        <v>724</v>
      </c>
      <c r="K725"/>
      <c r="L725"/>
      <c r="R725" s="7"/>
      <c r="S725" s="7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  <c r="AF725" s="13"/>
      <c r="AG725" s="13"/>
      <c r="AH725" s="13"/>
      <c r="EZ725" s="98"/>
      <c r="FA725" s="98"/>
      <c r="FB725" s="98"/>
      <c r="FC725" s="98"/>
      <c r="FD725" s="98"/>
    </row>
    <row r="726" spans="2:160">
      <c r="B726" s="30">
        <f t="shared" si="78"/>
        <v>0</v>
      </c>
      <c r="C726" s="30" t="str">
        <f t="shared" si="79"/>
        <v/>
      </c>
      <c r="D726" s="30" t="str">
        <f t="shared" si="80"/>
        <v/>
      </c>
      <c r="E726" s="30" t="str">
        <f t="shared" si="81"/>
        <v/>
      </c>
      <c r="F726" s="30" t="str">
        <f t="shared" si="82"/>
        <v/>
      </c>
      <c r="G726" s="30" t="str">
        <f t="shared" si="83"/>
        <v/>
      </c>
      <c r="H726" s="101" t="str">
        <f>IF(AND(M726&gt;0,M726&lt;=STATS!$C$22),1,"")</f>
        <v/>
      </c>
      <c r="J726" s="12">
        <v>725</v>
      </c>
      <c r="K726"/>
      <c r="L726"/>
      <c r="R726" s="7"/>
      <c r="S726" s="7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  <c r="AF726" s="13"/>
      <c r="AG726" s="13"/>
      <c r="AH726" s="13"/>
      <c r="EZ726" s="98"/>
      <c r="FA726" s="98"/>
      <c r="FB726" s="98"/>
      <c r="FC726" s="98"/>
      <c r="FD726" s="98"/>
    </row>
    <row r="727" spans="2:160">
      <c r="B727" s="30">
        <f t="shared" si="78"/>
        <v>0</v>
      </c>
      <c r="C727" s="30" t="str">
        <f t="shared" si="79"/>
        <v/>
      </c>
      <c r="D727" s="30" t="str">
        <f t="shared" si="80"/>
        <v/>
      </c>
      <c r="E727" s="30" t="str">
        <f t="shared" si="81"/>
        <v/>
      </c>
      <c r="F727" s="30" t="str">
        <f t="shared" si="82"/>
        <v/>
      </c>
      <c r="G727" s="30" t="str">
        <f t="shared" si="83"/>
        <v/>
      </c>
      <c r="H727" s="101" t="str">
        <f>IF(AND(M727&gt;0,M727&lt;=STATS!$C$22),1,"")</f>
        <v/>
      </c>
      <c r="J727" s="12">
        <v>726</v>
      </c>
      <c r="K727"/>
      <c r="L727"/>
      <c r="R727" s="7"/>
      <c r="S727" s="7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F727" s="13"/>
      <c r="AG727" s="13"/>
      <c r="AH727" s="13"/>
      <c r="EZ727" s="98"/>
      <c r="FA727" s="98"/>
      <c r="FB727" s="98"/>
      <c r="FC727" s="98"/>
      <c r="FD727" s="98"/>
    </row>
    <row r="728" spans="2:160">
      <c r="B728" s="30">
        <f t="shared" si="78"/>
        <v>0</v>
      </c>
      <c r="C728" s="30" t="str">
        <f t="shared" si="79"/>
        <v/>
      </c>
      <c r="D728" s="30" t="str">
        <f t="shared" si="80"/>
        <v/>
      </c>
      <c r="E728" s="30" t="str">
        <f t="shared" si="81"/>
        <v/>
      </c>
      <c r="F728" s="30" t="str">
        <f t="shared" si="82"/>
        <v/>
      </c>
      <c r="G728" s="30" t="str">
        <f t="shared" si="83"/>
        <v/>
      </c>
      <c r="H728" s="101" t="str">
        <f>IF(AND(M728&gt;0,M728&lt;=STATS!$C$22),1,"")</f>
        <v/>
      </c>
      <c r="J728" s="12">
        <v>727</v>
      </c>
      <c r="K728"/>
      <c r="L728"/>
      <c r="R728" s="7"/>
      <c r="S728" s="7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F728" s="13"/>
      <c r="AG728" s="13"/>
      <c r="AH728" s="13"/>
      <c r="EZ728" s="98"/>
      <c r="FA728" s="98"/>
      <c r="FB728" s="98"/>
      <c r="FC728" s="98"/>
      <c r="FD728" s="98"/>
    </row>
    <row r="729" spans="2:160">
      <c r="B729" s="30">
        <f t="shared" si="78"/>
        <v>0</v>
      </c>
      <c r="C729" s="30" t="str">
        <f t="shared" si="79"/>
        <v/>
      </c>
      <c r="D729" s="30" t="str">
        <f t="shared" si="80"/>
        <v/>
      </c>
      <c r="E729" s="30" t="str">
        <f t="shared" si="81"/>
        <v/>
      </c>
      <c r="F729" s="30" t="str">
        <f t="shared" si="82"/>
        <v/>
      </c>
      <c r="G729" s="30" t="str">
        <f t="shared" si="83"/>
        <v/>
      </c>
      <c r="H729" s="101" t="str">
        <f>IF(AND(M729&gt;0,M729&lt;=STATS!$C$22),1,"")</f>
        <v/>
      </c>
      <c r="J729" s="12">
        <v>728</v>
      </c>
      <c r="K729"/>
      <c r="L729"/>
      <c r="R729" s="7"/>
      <c r="S729" s="7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F729" s="13"/>
      <c r="AG729" s="13"/>
      <c r="AH729" s="13"/>
      <c r="EZ729" s="98"/>
      <c r="FA729" s="98"/>
      <c r="FB729" s="98"/>
      <c r="FC729" s="98"/>
      <c r="FD729" s="98"/>
    </row>
    <row r="730" spans="2:160">
      <c r="B730" s="30">
        <f t="shared" si="78"/>
        <v>0</v>
      </c>
      <c r="C730" s="30" t="str">
        <f t="shared" si="79"/>
        <v/>
      </c>
      <c r="D730" s="30" t="str">
        <f t="shared" si="80"/>
        <v/>
      </c>
      <c r="E730" s="30" t="str">
        <f t="shared" si="81"/>
        <v/>
      </c>
      <c r="F730" s="30" t="str">
        <f t="shared" si="82"/>
        <v/>
      </c>
      <c r="G730" s="30" t="str">
        <f t="shared" si="83"/>
        <v/>
      </c>
      <c r="H730" s="101" t="str">
        <f>IF(AND(M730&gt;0,M730&lt;=STATS!$C$22),1,"")</f>
        <v/>
      </c>
      <c r="J730" s="12">
        <v>729</v>
      </c>
      <c r="K730"/>
      <c r="L730"/>
      <c r="R730" s="7"/>
      <c r="S730" s="7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F730" s="13"/>
      <c r="AG730" s="13"/>
      <c r="AH730" s="13"/>
      <c r="EZ730" s="98"/>
      <c r="FA730" s="98"/>
      <c r="FB730" s="98"/>
      <c r="FC730" s="98"/>
      <c r="FD730" s="98"/>
    </row>
    <row r="731" spans="2:160">
      <c r="B731" s="30">
        <f t="shared" si="78"/>
        <v>0</v>
      </c>
      <c r="C731" s="30" t="str">
        <f t="shared" si="79"/>
        <v/>
      </c>
      <c r="D731" s="30" t="str">
        <f t="shared" si="80"/>
        <v/>
      </c>
      <c r="E731" s="30" t="str">
        <f t="shared" si="81"/>
        <v/>
      </c>
      <c r="F731" s="30" t="str">
        <f t="shared" si="82"/>
        <v/>
      </c>
      <c r="G731" s="30" t="str">
        <f t="shared" si="83"/>
        <v/>
      </c>
      <c r="H731" s="101" t="str">
        <f>IF(AND(M731&gt;0,M731&lt;=STATS!$C$22),1,"")</f>
        <v/>
      </c>
      <c r="J731" s="12">
        <v>730</v>
      </c>
      <c r="K731"/>
      <c r="L731"/>
      <c r="R731" s="7"/>
      <c r="S731" s="7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F731" s="13"/>
      <c r="AG731" s="13"/>
      <c r="AH731" s="13"/>
      <c r="EZ731" s="98"/>
      <c r="FA731" s="98"/>
      <c r="FB731" s="98"/>
      <c r="FC731" s="98"/>
      <c r="FD731" s="98"/>
    </row>
    <row r="732" spans="2:160">
      <c r="B732" s="30">
        <f t="shared" si="78"/>
        <v>0</v>
      </c>
      <c r="C732" s="30" t="str">
        <f t="shared" si="79"/>
        <v/>
      </c>
      <c r="D732" s="30" t="str">
        <f t="shared" si="80"/>
        <v/>
      </c>
      <c r="E732" s="30" t="str">
        <f t="shared" si="81"/>
        <v/>
      </c>
      <c r="F732" s="30" t="str">
        <f t="shared" si="82"/>
        <v/>
      </c>
      <c r="G732" s="30" t="str">
        <f t="shared" si="83"/>
        <v/>
      </c>
      <c r="H732" s="101" t="str">
        <f>IF(AND(M732&gt;0,M732&lt;=STATS!$C$22),1,"")</f>
        <v/>
      </c>
      <c r="J732" s="12">
        <v>731</v>
      </c>
      <c r="K732"/>
      <c r="L732"/>
      <c r="R732" s="7"/>
      <c r="S732" s="7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  <c r="AF732" s="13"/>
      <c r="AG732" s="13"/>
      <c r="AH732" s="13"/>
      <c r="EZ732" s="98"/>
      <c r="FA732" s="98"/>
      <c r="FB732" s="98"/>
      <c r="FC732" s="98"/>
      <c r="FD732" s="98"/>
    </row>
    <row r="733" spans="2:160">
      <c r="B733" s="30">
        <f t="shared" si="78"/>
        <v>0</v>
      </c>
      <c r="C733" s="30" t="str">
        <f t="shared" si="79"/>
        <v/>
      </c>
      <c r="D733" s="30" t="str">
        <f t="shared" si="80"/>
        <v/>
      </c>
      <c r="E733" s="30" t="str">
        <f t="shared" si="81"/>
        <v/>
      </c>
      <c r="F733" s="30" t="str">
        <f t="shared" si="82"/>
        <v/>
      </c>
      <c r="G733" s="30" t="str">
        <f t="shared" si="83"/>
        <v/>
      </c>
      <c r="H733" s="101" t="str">
        <f>IF(AND(M733&gt;0,M733&lt;=STATS!$C$22),1,"")</f>
        <v/>
      </c>
      <c r="J733" s="12">
        <v>732</v>
      </c>
      <c r="K733"/>
      <c r="L733"/>
      <c r="R733" s="7"/>
      <c r="S733" s="7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  <c r="AF733" s="13"/>
      <c r="AG733" s="13"/>
      <c r="AH733" s="13"/>
      <c r="EZ733" s="98"/>
      <c r="FA733" s="98"/>
      <c r="FB733" s="98"/>
      <c r="FC733" s="98"/>
      <c r="FD733" s="98"/>
    </row>
    <row r="734" spans="2:160">
      <c r="B734" s="30">
        <f t="shared" si="78"/>
        <v>0</v>
      </c>
      <c r="C734" s="30" t="str">
        <f t="shared" si="79"/>
        <v/>
      </c>
      <c r="D734" s="30" t="str">
        <f t="shared" si="80"/>
        <v/>
      </c>
      <c r="E734" s="30" t="str">
        <f t="shared" si="81"/>
        <v/>
      </c>
      <c r="F734" s="30" t="str">
        <f t="shared" si="82"/>
        <v/>
      </c>
      <c r="G734" s="30" t="str">
        <f t="shared" si="83"/>
        <v/>
      </c>
      <c r="H734" s="101" t="str">
        <f>IF(AND(M734&gt;0,M734&lt;=STATS!$C$22),1,"")</f>
        <v/>
      </c>
      <c r="J734" s="12">
        <v>733</v>
      </c>
      <c r="K734"/>
      <c r="L734"/>
      <c r="R734" s="7"/>
      <c r="S734" s="7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  <c r="AF734" s="13"/>
      <c r="AG734" s="13"/>
      <c r="AH734" s="13"/>
      <c r="EZ734" s="98"/>
      <c r="FA734" s="98"/>
      <c r="FB734" s="98"/>
      <c r="FC734" s="98"/>
      <c r="FD734" s="98"/>
    </row>
    <row r="735" spans="2:160">
      <c r="B735" s="30">
        <f t="shared" si="78"/>
        <v>0</v>
      </c>
      <c r="C735" s="30" t="str">
        <f t="shared" si="79"/>
        <v/>
      </c>
      <c r="D735" s="30" t="str">
        <f t="shared" si="80"/>
        <v/>
      </c>
      <c r="E735" s="30" t="str">
        <f t="shared" si="81"/>
        <v/>
      </c>
      <c r="F735" s="30" t="str">
        <f t="shared" si="82"/>
        <v/>
      </c>
      <c r="G735" s="30" t="str">
        <f t="shared" si="83"/>
        <v/>
      </c>
      <c r="H735" s="101" t="str">
        <f>IF(AND(M735&gt;0,M735&lt;=STATS!$C$22),1,"")</f>
        <v/>
      </c>
      <c r="J735" s="12">
        <v>734</v>
      </c>
      <c r="K735"/>
      <c r="L735"/>
      <c r="R735" s="7"/>
      <c r="S735" s="7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  <c r="AF735" s="13"/>
      <c r="AG735" s="13"/>
      <c r="AH735" s="13"/>
      <c r="EZ735" s="98"/>
      <c r="FA735" s="98"/>
      <c r="FB735" s="98"/>
      <c r="FC735" s="98"/>
      <c r="FD735" s="98"/>
    </row>
    <row r="736" spans="2:160">
      <c r="B736" s="30">
        <f t="shared" si="78"/>
        <v>0</v>
      </c>
      <c r="C736" s="30" t="str">
        <f t="shared" si="79"/>
        <v/>
      </c>
      <c r="D736" s="30" t="str">
        <f t="shared" si="80"/>
        <v/>
      </c>
      <c r="E736" s="30" t="str">
        <f t="shared" si="81"/>
        <v/>
      </c>
      <c r="F736" s="30" t="str">
        <f t="shared" si="82"/>
        <v/>
      </c>
      <c r="G736" s="30" t="str">
        <f t="shared" si="83"/>
        <v/>
      </c>
      <c r="H736" s="101" t="str">
        <f>IF(AND(M736&gt;0,M736&lt;=STATS!$C$22),1,"")</f>
        <v/>
      </c>
      <c r="J736" s="12">
        <v>735</v>
      </c>
      <c r="K736"/>
      <c r="L736"/>
      <c r="R736" s="7"/>
      <c r="S736" s="7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  <c r="AF736" s="13"/>
      <c r="AG736" s="13"/>
      <c r="AH736" s="13"/>
      <c r="EZ736" s="98"/>
      <c r="FA736" s="98"/>
      <c r="FB736" s="98"/>
      <c r="FC736" s="98"/>
      <c r="FD736" s="98"/>
    </row>
    <row r="737" spans="2:160">
      <c r="B737" s="30">
        <f t="shared" si="78"/>
        <v>0</v>
      </c>
      <c r="C737" s="30" t="str">
        <f t="shared" si="79"/>
        <v/>
      </c>
      <c r="D737" s="30" t="str">
        <f t="shared" si="80"/>
        <v/>
      </c>
      <c r="E737" s="30" t="str">
        <f t="shared" si="81"/>
        <v/>
      </c>
      <c r="F737" s="30" t="str">
        <f t="shared" si="82"/>
        <v/>
      </c>
      <c r="G737" s="30" t="str">
        <f t="shared" si="83"/>
        <v/>
      </c>
      <c r="H737" s="101" t="str">
        <f>IF(AND(M737&gt;0,M737&lt;=STATS!$C$22),1,"")</f>
        <v/>
      </c>
      <c r="J737" s="12">
        <v>736</v>
      </c>
      <c r="K737"/>
      <c r="L737"/>
      <c r="R737" s="7"/>
      <c r="S737" s="7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F737" s="13"/>
      <c r="AG737" s="13"/>
      <c r="AH737" s="13"/>
      <c r="EZ737" s="98"/>
      <c r="FA737" s="98"/>
      <c r="FB737" s="98"/>
      <c r="FC737" s="98"/>
      <c r="FD737" s="98"/>
    </row>
    <row r="738" spans="2:160">
      <c r="B738" s="30">
        <f t="shared" si="78"/>
        <v>0</v>
      </c>
      <c r="C738" s="30" t="str">
        <f t="shared" si="79"/>
        <v/>
      </c>
      <c r="D738" s="30" t="str">
        <f t="shared" si="80"/>
        <v/>
      </c>
      <c r="E738" s="30" t="str">
        <f t="shared" si="81"/>
        <v/>
      </c>
      <c r="F738" s="30" t="str">
        <f t="shared" si="82"/>
        <v/>
      </c>
      <c r="G738" s="30" t="str">
        <f t="shared" si="83"/>
        <v/>
      </c>
      <c r="H738" s="101" t="str">
        <f>IF(AND(M738&gt;0,M738&lt;=STATS!$C$22),1,"")</f>
        <v/>
      </c>
      <c r="J738" s="12">
        <v>737</v>
      </c>
      <c r="K738"/>
      <c r="L738"/>
      <c r="R738" s="7"/>
      <c r="S738" s="7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  <c r="AF738" s="13"/>
      <c r="AG738" s="13"/>
      <c r="AH738" s="13"/>
      <c r="EZ738" s="98"/>
      <c r="FA738" s="98"/>
      <c r="FB738" s="98"/>
      <c r="FC738" s="98"/>
      <c r="FD738" s="98"/>
    </row>
    <row r="739" spans="2:160">
      <c r="B739" s="30">
        <f t="shared" si="78"/>
        <v>0</v>
      </c>
      <c r="C739" s="30" t="str">
        <f t="shared" si="79"/>
        <v/>
      </c>
      <c r="D739" s="30" t="str">
        <f t="shared" si="80"/>
        <v/>
      </c>
      <c r="E739" s="30" t="str">
        <f t="shared" si="81"/>
        <v/>
      </c>
      <c r="F739" s="30" t="str">
        <f t="shared" si="82"/>
        <v/>
      </c>
      <c r="G739" s="30" t="str">
        <f t="shared" si="83"/>
        <v/>
      </c>
      <c r="H739" s="101" t="str">
        <f>IF(AND(M739&gt;0,M739&lt;=STATS!$C$22),1,"")</f>
        <v/>
      </c>
      <c r="J739" s="12">
        <v>738</v>
      </c>
      <c r="K739"/>
      <c r="L739"/>
      <c r="R739" s="7"/>
      <c r="S739" s="7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  <c r="AF739" s="13"/>
      <c r="AG739" s="13"/>
      <c r="AH739" s="13"/>
      <c r="EZ739" s="98"/>
      <c r="FA739" s="98"/>
      <c r="FB739" s="98"/>
      <c r="FC739" s="98"/>
      <c r="FD739" s="98"/>
    </row>
    <row r="740" spans="2:160">
      <c r="B740" s="30">
        <f t="shared" si="78"/>
        <v>0</v>
      </c>
      <c r="C740" s="30" t="str">
        <f t="shared" si="79"/>
        <v/>
      </c>
      <c r="D740" s="30" t="str">
        <f t="shared" si="80"/>
        <v/>
      </c>
      <c r="E740" s="30" t="str">
        <f t="shared" si="81"/>
        <v/>
      </c>
      <c r="F740" s="30" t="str">
        <f t="shared" si="82"/>
        <v/>
      </c>
      <c r="G740" s="30" t="str">
        <f t="shared" si="83"/>
        <v/>
      </c>
      <c r="H740" s="101" t="str">
        <f>IF(AND(M740&gt;0,M740&lt;=STATS!$C$22),1,"")</f>
        <v/>
      </c>
      <c r="J740" s="12">
        <v>739</v>
      </c>
      <c r="K740"/>
      <c r="L740"/>
      <c r="R740" s="7"/>
      <c r="S740" s="7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  <c r="AF740" s="13"/>
      <c r="AG740" s="13"/>
      <c r="AH740" s="13"/>
      <c r="EZ740" s="98"/>
      <c r="FA740" s="98"/>
      <c r="FB740" s="98"/>
      <c r="FC740" s="98"/>
      <c r="FD740" s="98"/>
    </row>
    <row r="741" spans="2:160">
      <c r="B741" s="30">
        <f t="shared" si="78"/>
        <v>0</v>
      </c>
      <c r="C741" s="30" t="str">
        <f t="shared" si="79"/>
        <v/>
      </c>
      <c r="D741" s="30" t="str">
        <f t="shared" si="80"/>
        <v/>
      </c>
      <c r="E741" s="30" t="str">
        <f t="shared" si="81"/>
        <v/>
      </c>
      <c r="F741" s="30" t="str">
        <f t="shared" si="82"/>
        <v/>
      </c>
      <c r="G741" s="30" t="str">
        <f t="shared" si="83"/>
        <v/>
      </c>
      <c r="H741" s="101" t="str">
        <f>IF(AND(M741&gt;0,M741&lt;=STATS!$C$22),1,"")</f>
        <v/>
      </c>
      <c r="J741" s="12">
        <v>740</v>
      </c>
      <c r="K741"/>
      <c r="L741"/>
      <c r="R741" s="7"/>
      <c r="S741" s="7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  <c r="AF741" s="13"/>
      <c r="AG741" s="13"/>
      <c r="AH741" s="13"/>
      <c r="EZ741" s="98"/>
      <c r="FA741" s="98"/>
      <c r="FB741" s="98"/>
      <c r="FC741" s="98"/>
      <c r="FD741" s="98"/>
    </row>
    <row r="742" spans="2:160">
      <c r="B742" s="30">
        <f t="shared" si="78"/>
        <v>0</v>
      </c>
      <c r="C742" s="30" t="str">
        <f t="shared" si="79"/>
        <v/>
      </c>
      <c r="D742" s="30" t="str">
        <f t="shared" si="80"/>
        <v/>
      </c>
      <c r="E742" s="30" t="str">
        <f t="shared" si="81"/>
        <v/>
      </c>
      <c r="F742" s="30" t="str">
        <f t="shared" si="82"/>
        <v/>
      </c>
      <c r="G742" s="30" t="str">
        <f t="shared" si="83"/>
        <v/>
      </c>
      <c r="H742" s="101" t="str">
        <f>IF(AND(M742&gt;0,M742&lt;=STATS!$C$22),1,"")</f>
        <v/>
      </c>
      <c r="J742" s="12">
        <v>741</v>
      </c>
      <c r="K742"/>
      <c r="L742"/>
      <c r="R742" s="7"/>
      <c r="S742" s="7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  <c r="AF742" s="13"/>
      <c r="AG742" s="13"/>
      <c r="AH742" s="13"/>
      <c r="EZ742" s="98"/>
      <c r="FA742" s="98"/>
      <c r="FB742" s="98"/>
      <c r="FC742" s="98"/>
      <c r="FD742" s="98"/>
    </row>
    <row r="743" spans="2:160">
      <c r="B743" s="30">
        <f t="shared" si="78"/>
        <v>0</v>
      </c>
      <c r="C743" s="30" t="str">
        <f t="shared" si="79"/>
        <v/>
      </c>
      <c r="D743" s="30" t="str">
        <f t="shared" si="80"/>
        <v/>
      </c>
      <c r="E743" s="30" t="str">
        <f t="shared" si="81"/>
        <v/>
      </c>
      <c r="F743" s="30" t="str">
        <f t="shared" si="82"/>
        <v/>
      </c>
      <c r="G743" s="30" t="str">
        <f t="shared" si="83"/>
        <v/>
      </c>
      <c r="H743" s="101" t="str">
        <f>IF(AND(M743&gt;0,M743&lt;=STATS!$C$22),1,"")</f>
        <v/>
      </c>
      <c r="J743" s="12">
        <v>742</v>
      </c>
      <c r="K743"/>
      <c r="L743"/>
      <c r="R743" s="7"/>
      <c r="S743" s="7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  <c r="AF743" s="13"/>
      <c r="AG743" s="13"/>
      <c r="AH743" s="13"/>
      <c r="EZ743" s="98"/>
      <c r="FA743" s="98"/>
      <c r="FB743" s="98"/>
      <c r="FC743" s="98"/>
      <c r="FD743" s="98"/>
    </row>
    <row r="744" spans="2:160">
      <c r="B744" s="30">
        <f t="shared" si="78"/>
        <v>0</v>
      </c>
      <c r="C744" s="30" t="str">
        <f t="shared" si="79"/>
        <v/>
      </c>
      <c r="D744" s="30" t="str">
        <f t="shared" si="80"/>
        <v/>
      </c>
      <c r="E744" s="30" t="str">
        <f t="shared" si="81"/>
        <v/>
      </c>
      <c r="F744" s="30" t="str">
        <f t="shared" si="82"/>
        <v/>
      </c>
      <c r="G744" s="30" t="str">
        <f t="shared" si="83"/>
        <v/>
      </c>
      <c r="H744" s="101" t="str">
        <f>IF(AND(M744&gt;0,M744&lt;=STATS!$C$22),1,"")</f>
        <v/>
      </c>
      <c r="J744" s="12">
        <v>743</v>
      </c>
      <c r="K744"/>
      <c r="L744"/>
      <c r="R744" s="7"/>
      <c r="S744" s="7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  <c r="AF744" s="13"/>
      <c r="AG744" s="13"/>
      <c r="AH744" s="13"/>
      <c r="EZ744" s="98"/>
      <c r="FA744" s="98"/>
      <c r="FB744" s="98"/>
      <c r="FC744" s="98"/>
      <c r="FD744" s="98"/>
    </row>
    <row r="745" spans="2:160">
      <c r="B745" s="30">
        <f t="shared" si="78"/>
        <v>0</v>
      </c>
      <c r="C745" s="30" t="str">
        <f t="shared" si="79"/>
        <v/>
      </c>
      <c r="D745" s="30" t="str">
        <f t="shared" si="80"/>
        <v/>
      </c>
      <c r="E745" s="30" t="str">
        <f t="shared" si="81"/>
        <v/>
      </c>
      <c r="F745" s="30" t="str">
        <f t="shared" si="82"/>
        <v/>
      </c>
      <c r="G745" s="30" t="str">
        <f t="shared" si="83"/>
        <v/>
      </c>
      <c r="H745" s="101" t="str">
        <f>IF(AND(M745&gt;0,M745&lt;=STATS!$C$22),1,"")</f>
        <v/>
      </c>
      <c r="J745" s="12">
        <v>744</v>
      </c>
      <c r="K745"/>
      <c r="L745"/>
      <c r="R745" s="7"/>
      <c r="S745" s="7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  <c r="AF745" s="13"/>
      <c r="AG745" s="13"/>
      <c r="AH745" s="13"/>
      <c r="EZ745" s="98"/>
      <c r="FA745" s="98"/>
      <c r="FB745" s="98"/>
      <c r="FC745" s="98"/>
      <c r="FD745" s="98"/>
    </row>
    <row r="746" spans="2:160">
      <c r="B746" s="30">
        <f t="shared" si="78"/>
        <v>0</v>
      </c>
      <c r="C746" s="30" t="str">
        <f t="shared" si="79"/>
        <v/>
      </c>
      <c r="D746" s="30" t="str">
        <f t="shared" si="80"/>
        <v/>
      </c>
      <c r="E746" s="30" t="str">
        <f t="shared" si="81"/>
        <v/>
      </c>
      <c r="F746" s="30" t="str">
        <f t="shared" si="82"/>
        <v/>
      </c>
      <c r="G746" s="30" t="str">
        <f t="shared" si="83"/>
        <v/>
      </c>
      <c r="H746" s="101" t="str">
        <f>IF(AND(M746&gt;0,M746&lt;=STATS!$C$22),1,"")</f>
        <v/>
      </c>
      <c r="J746" s="12">
        <v>745</v>
      </c>
      <c r="K746"/>
      <c r="L746"/>
      <c r="R746" s="7"/>
      <c r="S746" s="7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  <c r="AF746" s="13"/>
      <c r="AG746" s="13"/>
      <c r="AH746" s="13"/>
      <c r="EZ746" s="98"/>
      <c r="FA746" s="98"/>
      <c r="FB746" s="98"/>
      <c r="FC746" s="98"/>
      <c r="FD746" s="98"/>
    </row>
    <row r="747" spans="2:160">
      <c r="B747" s="30">
        <f t="shared" si="78"/>
        <v>0</v>
      </c>
      <c r="C747" s="30" t="str">
        <f t="shared" si="79"/>
        <v/>
      </c>
      <c r="D747" s="30" t="str">
        <f t="shared" si="80"/>
        <v/>
      </c>
      <c r="E747" s="30" t="str">
        <f t="shared" si="81"/>
        <v/>
      </c>
      <c r="F747" s="30" t="str">
        <f t="shared" si="82"/>
        <v/>
      </c>
      <c r="G747" s="30" t="str">
        <f t="shared" si="83"/>
        <v/>
      </c>
      <c r="H747" s="101" t="str">
        <f>IF(AND(M747&gt;0,M747&lt;=STATS!$C$22),1,"")</f>
        <v/>
      </c>
      <c r="J747" s="12">
        <v>746</v>
      </c>
      <c r="K747"/>
      <c r="L747"/>
      <c r="R747" s="7"/>
      <c r="S747" s="7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F747" s="13"/>
      <c r="AG747" s="13"/>
      <c r="AH747" s="13"/>
      <c r="EZ747" s="98"/>
      <c r="FA747" s="98"/>
      <c r="FB747" s="98"/>
      <c r="FC747" s="98"/>
      <c r="FD747" s="98"/>
    </row>
    <row r="748" spans="2:160">
      <c r="B748" s="30">
        <f t="shared" si="78"/>
        <v>0</v>
      </c>
      <c r="C748" s="30" t="str">
        <f t="shared" si="79"/>
        <v/>
      </c>
      <c r="D748" s="30" t="str">
        <f t="shared" si="80"/>
        <v/>
      </c>
      <c r="E748" s="30" t="str">
        <f t="shared" si="81"/>
        <v/>
      </c>
      <c r="F748" s="30" t="str">
        <f t="shared" si="82"/>
        <v/>
      </c>
      <c r="G748" s="30" t="str">
        <f t="shared" si="83"/>
        <v/>
      </c>
      <c r="H748" s="101" t="str">
        <f>IF(AND(M748&gt;0,M748&lt;=STATS!$C$22),1,"")</f>
        <v/>
      </c>
      <c r="J748" s="12">
        <v>747</v>
      </c>
      <c r="K748"/>
      <c r="L748"/>
      <c r="R748" s="7"/>
      <c r="S748" s="7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  <c r="AF748" s="13"/>
      <c r="AG748" s="13"/>
      <c r="AH748" s="13"/>
      <c r="EZ748" s="98"/>
      <c r="FA748" s="98"/>
      <c r="FB748" s="98"/>
      <c r="FC748" s="98"/>
      <c r="FD748" s="98"/>
    </row>
    <row r="749" spans="2:160">
      <c r="B749" s="30">
        <f t="shared" si="78"/>
        <v>0</v>
      </c>
      <c r="C749" s="30" t="str">
        <f t="shared" si="79"/>
        <v/>
      </c>
      <c r="D749" s="30" t="str">
        <f t="shared" si="80"/>
        <v/>
      </c>
      <c r="E749" s="30" t="str">
        <f t="shared" si="81"/>
        <v/>
      </c>
      <c r="F749" s="30" t="str">
        <f t="shared" si="82"/>
        <v/>
      </c>
      <c r="G749" s="30" t="str">
        <f t="shared" si="83"/>
        <v/>
      </c>
      <c r="H749" s="101" t="str">
        <f>IF(AND(M749&gt;0,M749&lt;=STATS!$C$22),1,"")</f>
        <v/>
      </c>
      <c r="J749" s="12">
        <v>748</v>
      </c>
      <c r="K749"/>
      <c r="L749"/>
      <c r="R749" s="7"/>
      <c r="S749" s="7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  <c r="AF749" s="13"/>
      <c r="AG749" s="13"/>
      <c r="AH749" s="13"/>
      <c r="EZ749" s="98"/>
      <c r="FA749" s="98"/>
      <c r="FB749" s="98"/>
      <c r="FC749" s="98"/>
      <c r="FD749" s="98"/>
    </row>
    <row r="750" spans="2:160">
      <c r="B750" s="30">
        <f t="shared" si="78"/>
        <v>0</v>
      </c>
      <c r="C750" s="30" t="str">
        <f t="shared" si="79"/>
        <v/>
      </c>
      <c r="D750" s="30" t="str">
        <f t="shared" si="80"/>
        <v/>
      </c>
      <c r="E750" s="30" t="str">
        <f t="shared" si="81"/>
        <v/>
      </c>
      <c r="F750" s="30" t="str">
        <f t="shared" si="82"/>
        <v/>
      </c>
      <c r="G750" s="30" t="str">
        <f t="shared" si="83"/>
        <v/>
      </c>
      <c r="H750" s="101" t="str">
        <f>IF(AND(M750&gt;0,M750&lt;=STATS!$C$22),1,"")</f>
        <v/>
      </c>
      <c r="J750" s="12">
        <v>749</v>
      </c>
      <c r="K750"/>
      <c r="L750"/>
      <c r="R750" s="7"/>
      <c r="S750" s="7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  <c r="AF750" s="13"/>
      <c r="AG750" s="13"/>
      <c r="AH750" s="13"/>
      <c r="EZ750" s="98"/>
      <c r="FA750" s="98"/>
      <c r="FB750" s="98"/>
      <c r="FC750" s="98"/>
      <c r="FD750" s="98"/>
    </row>
    <row r="751" spans="2:160">
      <c r="B751" s="30">
        <f t="shared" si="78"/>
        <v>0</v>
      </c>
      <c r="C751" s="30" t="str">
        <f t="shared" si="79"/>
        <v/>
      </c>
      <c r="D751" s="30" t="str">
        <f t="shared" si="80"/>
        <v/>
      </c>
      <c r="E751" s="30" t="str">
        <f t="shared" si="81"/>
        <v/>
      </c>
      <c r="F751" s="30" t="str">
        <f t="shared" si="82"/>
        <v/>
      </c>
      <c r="G751" s="30" t="str">
        <f t="shared" si="83"/>
        <v/>
      </c>
      <c r="H751" s="101" t="str">
        <f>IF(AND(M751&gt;0,M751&lt;=STATS!$C$22),1,"")</f>
        <v/>
      </c>
      <c r="J751" s="12">
        <v>750</v>
      </c>
      <c r="K751"/>
      <c r="L751"/>
      <c r="R751" s="7"/>
      <c r="S751" s="7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F751" s="13"/>
      <c r="AG751" s="13"/>
      <c r="AH751" s="13"/>
      <c r="EZ751" s="98"/>
      <c r="FA751" s="98"/>
      <c r="FB751" s="98"/>
      <c r="FC751" s="98"/>
      <c r="FD751" s="98"/>
    </row>
    <row r="752" spans="2:160">
      <c r="B752" s="30">
        <f t="shared" si="78"/>
        <v>0</v>
      </c>
      <c r="C752" s="30" t="str">
        <f t="shared" si="79"/>
        <v/>
      </c>
      <c r="D752" s="30" t="str">
        <f t="shared" si="80"/>
        <v/>
      </c>
      <c r="E752" s="30" t="str">
        <f t="shared" si="81"/>
        <v/>
      </c>
      <c r="F752" s="30" t="str">
        <f t="shared" si="82"/>
        <v/>
      </c>
      <c r="G752" s="30" t="str">
        <f t="shared" si="83"/>
        <v/>
      </c>
      <c r="H752" s="101" t="str">
        <f>IF(AND(M752&gt;0,M752&lt;=STATS!$C$22),1,"")</f>
        <v/>
      </c>
      <c r="J752" s="12">
        <v>751</v>
      </c>
      <c r="K752"/>
      <c r="L752"/>
      <c r="R752" s="7"/>
      <c r="S752" s="7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  <c r="AF752" s="13"/>
      <c r="AG752" s="13"/>
      <c r="AH752" s="13"/>
      <c r="EZ752" s="98"/>
      <c r="FA752" s="98"/>
      <c r="FB752" s="98"/>
      <c r="FC752" s="98"/>
      <c r="FD752" s="98"/>
    </row>
    <row r="753" spans="2:160">
      <c r="B753" s="30">
        <f t="shared" si="78"/>
        <v>0</v>
      </c>
      <c r="C753" s="30" t="str">
        <f t="shared" si="79"/>
        <v/>
      </c>
      <c r="D753" s="30" t="str">
        <f t="shared" si="80"/>
        <v/>
      </c>
      <c r="E753" s="30" t="str">
        <f t="shared" si="81"/>
        <v/>
      </c>
      <c r="F753" s="30" t="str">
        <f t="shared" si="82"/>
        <v/>
      </c>
      <c r="G753" s="30" t="str">
        <f t="shared" si="83"/>
        <v/>
      </c>
      <c r="H753" s="101" t="str">
        <f>IF(AND(M753&gt;0,M753&lt;=STATS!$C$22),1,"")</f>
        <v/>
      </c>
      <c r="J753" s="12">
        <v>752</v>
      </c>
      <c r="K753"/>
      <c r="L753"/>
      <c r="R753" s="7"/>
      <c r="S753" s="7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F753" s="13"/>
      <c r="AG753" s="13"/>
      <c r="AH753" s="13"/>
      <c r="EZ753" s="98"/>
      <c r="FA753" s="98"/>
      <c r="FB753" s="98"/>
      <c r="FC753" s="98"/>
      <c r="FD753" s="98"/>
    </row>
    <row r="754" spans="2:160">
      <c r="B754" s="30">
        <f t="shared" si="78"/>
        <v>0</v>
      </c>
      <c r="C754" s="30" t="str">
        <f t="shared" si="79"/>
        <v/>
      </c>
      <c r="D754" s="30" t="str">
        <f t="shared" si="80"/>
        <v/>
      </c>
      <c r="E754" s="30" t="str">
        <f t="shared" si="81"/>
        <v/>
      </c>
      <c r="F754" s="30" t="str">
        <f t="shared" si="82"/>
        <v/>
      </c>
      <c r="G754" s="30" t="str">
        <f t="shared" si="83"/>
        <v/>
      </c>
      <c r="H754" s="101" t="str">
        <f>IF(AND(M754&gt;0,M754&lt;=STATS!$C$22),1,"")</f>
        <v/>
      </c>
      <c r="J754" s="12">
        <v>753</v>
      </c>
      <c r="K754"/>
      <c r="L754"/>
      <c r="R754" s="7"/>
      <c r="S754" s="7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  <c r="AF754" s="13"/>
      <c r="AG754" s="13"/>
      <c r="AH754" s="13"/>
      <c r="EZ754" s="98"/>
      <c r="FA754" s="98"/>
      <c r="FB754" s="98"/>
      <c r="FC754" s="98"/>
      <c r="FD754" s="98"/>
    </row>
    <row r="755" spans="2:160">
      <c r="B755" s="30">
        <f t="shared" si="78"/>
        <v>0</v>
      </c>
      <c r="C755" s="30" t="str">
        <f t="shared" si="79"/>
        <v/>
      </c>
      <c r="D755" s="30" t="str">
        <f t="shared" si="80"/>
        <v/>
      </c>
      <c r="E755" s="30" t="str">
        <f t="shared" si="81"/>
        <v/>
      </c>
      <c r="F755" s="30" t="str">
        <f t="shared" si="82"/>
        <v/>
      </c>
      <c r="G755" s="30" t="str">
        <f t="shared" si="83"/>
        <v/>
      </c>
      <c r="H755" s="101" t="str">
        <f>IF(AND(M755&gt;0,M755&lt;=STATS!$C$22),1,"")</f>
        <v/>
      </c>
      <c r="J755" s="12">
        <v>754</v>
      </c>
      <c r="K755"/>
      <c r="L755"/>
      <c r="R755" s="7"/>
      <c r="S755" s="7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F755" s="13"/>
      <c r="AG755" s="13"/>
      <c r="AH755" s="13"/>
      <c r="EZ755" s="98"/>
      <c r="FA755" s="98"/>
      <c r="FB755" s="98"/>
      <c r="FC755" s="98"/>
      <c r="FD755" s="98"/>
    </row>
    <row r="756" spans="2:160">
      <c r="B756" s="30">
        <f t="shared" si="78"/>
        <v>0</v>
      </c>
      <c r="C756" s="30" t="str">
        <f t="shared" si="79"/>
        <v/>
      </c>
      <c r="D756" s="30" t="str">
        <f t="shared" si="80"/>
        <v/>
      </c>
      <c r="E756" s="30" t="str">
        <f t="shared" si="81"/>
        <v/>
      </c>
      <c r="F756" s="30" t="str">
        <f t="shared" si="82"/>
        <v/>
      </c>
      <c r="G756" s="30" t="str">
        <f t="shared" si="83"/>
        <v/>
      </c>
      <c r="H756" s="101" t="str">
        <f>IF(AND(M756&gt;0,M756&lt;=STATS!$C$22),1,"")</f>
        <v/>
      </c>
      <c r="J756" s="12">
        <v>755</v>
      </c>
      <c r="K756"/>
      <c r="L756"/>
      <c r="R756" s="7"/>
      <c r="S756" s="7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  <c r="AF756" s="13"/>
      <c r="AG756" s="13"/>
      <c r="AH756" s="13"/>
      <c r="EZ756" s="98"/>
      <c r="FA756" s="98"/>
      <c r="FB756" s="98"/>
      <c r="FC756" s="98"/>
      <c r="FD756" s="98"/>
    </row>
    <row r="757" spans="2:160">
      <c r="B757" s="30">
        <f t="shared" si="78"/>
        <v>0</v>
      </c>
      <c r="C757" s="30" t="str">
        <f t="shared" si="79"/>
        <v/>
      </c>
      <c r="D757" s="30" t="str">
        <f t="shared" si="80"/>
        <v/>
      </c>
      <c r="E757" s="30" t="str">
        <f t="shared" si="81"/>
        <v/>
      </c>
      <c r="F757" s="30" t="str">
        <f t="shared" si="82"/>
        <v/>
      </c>
      <c r="G757" s="30" t="str">
        <f t="shared" si="83"/>
        <v/>
      </c>
      <c r="H757" s="101" t="str">
        <f>IF(AND(M757&gt;0,M757&lt;=STATS!$C$22),1,"")</f>
        <v/>
      </c>
      <c r="J757" s="12">
        <v>756</v>
      </c>
      <c r="K757"/>
      <c r="L757"/>
      <c r="R757" s="7"/>
      <c r="S757" s="7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F757" s="13"/>
      <c r="AG757" s="13"/>
      <c r="AH757" s="13"/>
      <c r="EZ757" s="98"/>
      <c r="FA757" s="98"/>
      <c r="FB757" s="98"/>
      <c r="FC757" s="98"/>
      <c r="FD757" s="98"/>
    </row>
    <row r="758" spans="2:160">
      <c r="B758" s="30">
        <f t="shared" si="78"/>
        <v>0</v>
      </c>
      <c r="C758" s="30" t="str">
        <f t="shared" si="79"/>
        <v/>
      </c>
      <c r="D758" s="30" t="str">
        <f t="shared" si="80"/>
        <v/>
      </c>
      <c r="E758" s="30" t="str">
        <f t="shared" si="81"/>
        <v/>
      </c>
      <c r="F758" s="30" t="str">
        <f t="shared" si="82"/>
        <v/>
      </c>
      <c r="G758" s="30" t="str">
        <f t="shared" si="83"/>
        <v/>
      </c>
      <c r="H758" s="101" t="str">
        <f>IF(AND(M758&gt;0,M758&lt;=STATS!$C$22),1,"")</f>
        <v/>
      </c>
      <c r="J758" s="12">
        <v>757</v>
      </c>
      <c r="K758"/>
      <c r="L758"/>
      <c r="R758" s="7"/>
      <c r="S758" s="7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  <c r="AF758" s="13"/>
      <c r="AG758" s="13"/>
      <c r="AH758" s="13"/>
      <c r="EZ758" s="98"/>
      <c r="FA758" s="98"/>
      <c r="FB758" s="98"/>
      <c r="FC758" s="98"/>
      <c r="FD758" s="98"/>
    </row>
    <row r="759" spans="2:160">
      <c r="B759" s="30">
        <f t="shared" si="78"/>
        <v>0</v>
      </c>
      <c r="C759" s="30" t="str">
        <f t="shared" si="79"/>
        <v/>
      </c>
      <c r="D759" s="30" t="str">
        <f t="shared" si="80"/>
        <v/>
      </c>
      <c r="E759" s="30" t="str">
        <f t="shared" si="81"/>
        <v/>
      </c>
      <c r="F759" s="30" t="str">
        <f t="shared" si="82"/>
        <v/>
      </c>
      <c r="G759" s="30" t="str">
        <f t="shared" si="83"/>
        <v/>
      </c>
      <c r="H759" s="101" t="str">
        <f>IF(AND(M759&gt;0,M759&lt;=STATS!$C$22),1,"")</f>
        <v/>
      </c>
      <c r="J759" s="12">
        <v>758</v>
      </c>
      <c r="K759"/>
      <c r="L759"/>
      <c r="R759" s="7"/>
      <c r="S759" s="7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F759" s="13"/>
      <c r="AG759" s="13"/>
      <c r="AH759" s="13"/>
      <c r="EZ759" s="98"/>
      <c r="FA759" s="98"/>
      <c r="FB759" s="98"/>
      <c r="FC759" s="98"/>
      <c r="FD759" s="98"/>
    </row>
    <row r="760" spans="2:160">
      <c r="B760" s="30">
        <f t="shared" si="78"/>
        <v>0</v>
      </c>
      <c r="C760" s="30" t="str">
        <f t="shared" si="79"/>
        <v/>
      </c>
      <c r="D760" s="30" t="str">
        <f t="shared" si="80"/>
        <v/>
      </c>
      <c r="E760" s="30" t="str">
        <f t="shared" si="81"/>
        <v/>
      </c>
      <c r="F760" s="30" t="str">
        <f t="shared" si="82"/>
        <v/>
      </c>
      <c r="G760" s="30" t="str">
        <f t="shared" si="83"/>
        <v/>
      </c>
      <c r="H760" s="101" t="str">
        <f>IF(AND(M760&gt;0,M760&lt;=STATS!$C$22),1,"")</f>
        <v/>
      </c>
      <c r="J760" s="12">
        <v>759</v>
      </c>
      <c r="K760"/>
      <c r="L760"/>
      <c r="R760" s="7"/>
      <c r="S760" s="7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  <c r="AF760" s="13"/>
      <c r="AG760" s="13"/>
      <c r="AH760" s="13"/>
      <c r="EZ760" s="98"/>
      <c r="FA760" s="98"/>
      <c r="FB760" s="98"/>
      <c r="FC760" s="98"/>
      <c r="FD760" s="98"/>
    </row>
    <row r="761" spans="2:160">
      <c r="B761" s="30">
        <f t="shared" si="78"/>
        <v>0</v>
      </c>
      <c r="C761" s="30" t="str">
        <f t="shared" si="79"/>
        <v/>
      </c>
      <c r="D761" s="30" t="str">
        <f t="shared" si="80"/>
        <v/>
      </c>
      <c r="E761" s="30" t="str">
        <f t="shared" si="81"/>
        <v/>
      </c>
      <c r="F761" s="30" t="str">
        <f t="shared" si="82"/>
        <v/>
      </c>
      <c r="G761" s="30" t="str">
        <f t="shared" si="83"/>
        <v/>
      </c>
      <c r="H761" s="101" t="str">
        <f>IF(AND(M761&gt;0,M761&lt;=STATS!$C$22),1,"")</f>
        <v/>
      </c>
      <c r="J761" s="12">
        <v>760</v>
      </c>
      <c r="K761"/>
      <c r="L761"/>
      <c r="R761" s="7"/>
      <c r="S761" s="7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  <c r="AF761" s="13"/>
      <c r="AG761" s="13"/>
      <c r="AH761" s="13"/>
      <c r="EZ761" s="98"/>
      <c r="FA761" s="98"/>
      <c r="FB761" s="98"/>
      <c r="FC761" s="98"/>
      <c r="FD761" s="98"/>
    </row>
    <row r="762" spans="2:160">
      <c r="B762" s="30">
        <f t="shared" si="78"/>
        <v>0</v>
      </c>
      <c r="C762" s="30" t="str">
        <f t="shared" si="79"/>
        <v/>
      </c>
      <c r="D762" s="30" t="str">
        <f t="shared" si="80"/>
        <v/>
      </c>
      <c r="E762" s="30" t="str">
        <f t="shared" si="81"/>
        <v/>
      </c>
      <c r="F762" s="30" t="str">
        <f t="shared" si="82"/>
        <v/>
      </c>
      <c r="G762" s="30" t="str">
        <f t="shared" si="83"/>
        <v/>
      </c>
      <c r="H762" s="101" t="str">
        <f>IF(AND(M762&gt;0,M762&lt;=STATS!$C$22),1,"")</f>
        <v/>
      </c>
      <c r="J762" s="12">
        <v>761</v>
      </c>
      <c r="K762"/>
      <c r="L762"/>
      <c r="R762" s="7"/>
      <c r="S762" s="7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  <c r="AF762" s="13"/>
      <c r="AG762" s="13"/>
      <c r="AH762" s="13"/>
      <c r="EZ762" s="98"/>
      <c r="FA762" s="98"/>
      <c r="FB762" s="98"/>
      <c r="FC762" s="98"/>
      <c r="FD762" s="98"/>
    </row>
    <row r="763" spans="2:160">
      <c r="B763" s="30">
        <f t="shared" si="78"/>
        <v>0</v>
      </c>
      <c r="C763" s="30" t="str">
        <f t="shared" si="79"/>
        <v/>
      </c>
      <c r="D763" s="30" t="str">
        <f t="shared" si="80"/>
        <v/>
      </c>
      <c r="E763" s="30" t="str">
        <f t="shared" si="81"/>
        <v/>
      </c>
      <c r="F763" s="30" t="str">
        <f t="shared" si="82"/>
        <v/>
      </c>
      <c r="G763" s="30" t="str">
        <f t="shared" si="83"/>
        <v/>
      </c>
      <c r="H763" s="101" t="str">
        <f>IF(AND(M763&gt;0,M763&lt;=STATS!$C$22),1,"")</f>
        <v/>
      </c>
      <c r="J763" s="12">
        <v>762</v>
      </c>
      <c r="K763"/>
      <c r="L763"/>
      <c r="R763" s="7"/>
      <c r="S763" s="7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F763" s="13"/>
      <c r="AG763" s="13"/>
      <c r="AH763" s="13"/>
      <c r="EZ763" s="98"/>
      <c r="FA763" s="98"/>
      <c r="FB763" s="98"/>
      <c r="FC763" s="98"/>
      <c r="FD763" s="98"/>
    </row>
    <row r="764" spans="2:160">
      <c r="B764" s="30">
        <f t="shared" si="78"/>
        <v>0</v>
      </c>
      <c r="C764" s="30" t="str">
        <f t="shared" si="79"/>
        <v/>
      </c>
      <c r="D764" s="30" t="str">
        <f t="shared" si="80"/>
        <v/>
      </c>
      <c r="E764" s="30" t="str">
        <f t="shared" si="81"/>
        <v/>
      </c>
      <c r="F764" s="30" t="str">
        <f t="shared" si="82"/>
        <v/>
      </c>
      <c r="G764" s="30" t="str">
        <f t="shared" si="83"/>
        <v/>
      </c>
      <c r="H764" s="101" t="str">
        <f>IF(AND(M764&gt;0,M764&lt;=STATS!$C$22),1,"")</f>
        <v/>
      </c>
      <c r="J764" s="12">
        <v>763</v>
      </c>
      <c r="K764"/>
      <c r="L764"/>
      <c r="R764" s="7"/>
      <c r="S764" s="7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  <c r="AF764" s="13"/>
      <c r="AG764" s="13"/>
      <c r="AH764" s="13"/>
      <c r="EZ764" s="98"/>
      <c r="FA764" s="98"/>
      <c r="FB764" s="98"/>
      <c r="FC764" s="98"/>
      <c r="FD764" s="98"/>
    </row>
    <row r="765" spans="2:160">
      <c r="B765" s="30">
        <f t="shared" si="78"/>
        <v>0</v>
      </c>
      <c r="C765" s="30" t="str">
        <f t="shared" si="79"/>
        <v/>
      </c>
      <c r="D765" s="30" t="str">
        <f t="shared" si="80"/>
        <v/>
      </c>
      <c r="E765" s="30" t="str">
        <f t="shared" si="81"/>
        <v/>
      </c>
      <c r="F765" s="30" t="str">
        <f t="shared" si="82"/>
        <v/>
      </c>
      <c r="G765" s="30" t="str">
        <f t="shared" si="83"/>
        <v/>
      </c>
      <c r="H765" s="101" t="str">
        <f>IF(AND(M765&gt;0,M765&lt;=STATS!$C$22),1,"")</f>
        <v/>
      </c>
      <c r="J765" s="12">
        <v>764</v>
      </c>
      <c r="K765"/>
      <c r="L765"/>
      <c r="R765" s="7"/>
      <c r="S765" s="7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  <c r="AF765" s="13"/>
      <c r="AG765" s="13"/>
      <c r="AH765" s="13"/>
      <c r="EZ765" s="98"/>
      <c r="FA765" s="98"/>
      <c r="FB765" s="98"/>
      <c r="FC765" s="98"/>
      <c r="FD765" s="98"/>
    </row>
    <row r="766" spans="2:160">
      <c r="B766" s="30">
        <f t="shared" si="78"/>
        <v>0</v>
      </c>
      <c r="C766" s="30" t="str">
        <f t="shared" si="79"/>
        <v/>
      </c>
      <c r="D766" s="30" t="str">
        <f t="shared" si="80"/>
        <v/>
      </c>
      <c r="E766" s="30" t="str">
        <f t="shared" si="81"/>
        <v/>
      </c>
      <c r="F766" s="30" t="str">
        <f t="shared" si="82"/>
        <v/>
      </c>
      <c r="G766" s="30" t="str">
        <f t="shared" si="83"/>
        <v/>
      </c>
      <c r="H766" s="101" t="str">
        <f>IF(AND(M766&gt;0,M766&lt;=STATS!$C$22),1,"")</f>
        <v/>
      </c>
      <c r="J766" s="12">
        <v>765</v>
      </c>
      <c r="K766"/>
      <c r="L766"/>
      <c r="R766" s="7"/>
      <c r="S766" s="7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  <c r="AF766" s="13"/>
      <c r="AG766" s="13"/>
      <c r="AH766" s="13"/>
      <c r="EZ766" s="98"/>
      <c r="FA766" s="98"/>
      <c r="FB766" s="98"/>
      <c r="FC766" s="98"/>
      <c r="FD766" s="98"/>
    </row>
    <row r="767" spans="2:160">
      <c r="B767" s="30">
        <f t="shared" si="78"/>
        <v>0</v>
      </c>
      <c r="C767" s="30" t="str">
        <f t="shared" si="79"/>
        <v/>
      </c>
      <c r="D767" s="30" t="str">
        <f t="shared" si="80"/>
        <v/>
      </c>
      <c r="E767" s="30" t="str">
        <f t="shared" si="81"/>
        <v/>
      </c>
      <c r="F767" s="30" t="str">
        <f t="shared" si="82"/>
        <v/>
      </c>
      <c r="G767" s="30" t="str">
        <f t="shared" si="83"/>
        <v/>
      </c>
      <c r="H767" s="101" t="str">
        <f>IF(AND(M767&gt;0,M767&lt;=STATS!$C$22),1,"")</f>
        <v/>
      </c>
      <c r="J767" s="12">
        <v>766</v>
      </c>
      <c r="K767"/>
      <c r="L767"/>
      <c r="R767" s="7"/>
      <c r="S767" s="7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F767" s="13"/>
      <c r="AG767" s="13"/>
      <c r="AH767" s="13"/>
      <c r="EZ767" s="98"/>
      <c r="FA767" s="98"/>
      <c r="FB767" s="98"/>
      <c r="FC767" s="98"/>
      <c r="FD767" s="98"/>
    </row>
    <row r="768" spans="2:160">
      <c r="B768" s="30">
        <f t="shared" si="78"/>
        <v>0</v>
      </c>
      <c r="C768" s="30" t="str">
        <f t="shared" si="79"/>
        <v/>
      </c>
      <c r="D768" s="30" t="str">
        <f t="shared" si="80"/>
        <v/>
      </c>
      <c r="E768" s="30" t="str">
        <f t="shared" si="81"/>
        <v/>
      </c>
      <c r="F768" s="30" t="str">
        <f t="shared" si="82"/>
        <v/>
      </c>
      <c r="G768" s="30" t="str">
        <f t="shared" si="83"/>
        <v/>
      </c>
      <c r="H768" s="101" t="str">
        <f>IF(AND(M768&gt;0,M768&lt;=STATS!$C$22),1,"")</f>
        <v/>
      </c>
      <c r="J768" s="12">
        <v>767</v>
      </c>
      <c r="K768"/>
      <c r="L768"/>
      <c r="R768" s="7"/>
      <c r="S768" s="7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  <c r="AF768" s="13"/>
      <c r="AG768" s="13"/>
      <c r="AH768" s="13"/>
      <c r="EZ768" s="98"/>
      <c r="FA768" s="98"/>
      <c r="FB768" s="98"/>
      <c r="FC768" s="98"/>
      <c r="FD768" s="98"/>
    </row>
    <row r="769" spans="2:160">
      <c r="B769" s="30">
        <f t="shared" si="78"/>
        <v>0</v>
      </c>
      <c r="C769" s="30" t="str">
        <f t="shared" si="79"/>
        <v/>
      </c>
      <c r="D769" s="30" t="str">
        <f t="shared" si="80"/>
        <v/>
      </c>
      <c r="E769" s="30" t="str">
        <f t="shared" si="81"/>
        <v/>
      </c>
      <c r="F769" s="30" t="str">
        <f t="shared" si="82"/>
        <v/>
      </c>
      <c r="G769" s="30" t="str">
        <f t="shared" si="83"/>
        <v/>
      </c>
      <c r="H769" s="101" t="str">
        <f>IF(AND(M769&gt;0,M769&lt;=STATS!$C$22),1,"")</f>
        <v/>
      </c>
      <c r="J769" s="12">
        <v>768</v>
      </c>
      <c r="K769"/>
      <c r="L769"/>
      <c r="R769" s="7"/>
      <c r="S769" s="7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  <c r="AF769" s="13"/>
      <c r="AG769" s="13"/>
      <c r="AH769" s="13"/>
      <c r="EZ769" s="98"/>
      <c r="FA769" s="98"/>
      <c r="FB769" s="98"/>
      <c r="FC769" s="98"/>
      <c r="FD769" s="98"/>
    </row>
    <row r="770" spans="2:160">
      <c r="B770" s="30">
        <f t="shared" ref="B770:B833" si="84">COUNT(R770:EY770,FE770:FM770)</f>
        <v>0</v>
      </c>
      <c r="C770" s="30" t="str">
        <f t="shared" ref="C770:C833" si="85">IF(COUNT(R770:EY770,FE770:FM770)&gt;0,COUNT(R770:EY770,FE770:FM770),"")</f>
        <v/>
      </c>
      <c r="D770" s="30" t="str">
        <f t="shared" ref="D770:D833" si="86">IF(COUNT(T770:BJ770,BL770:BT770,BV770:CB770,CD770:EY770,FE770:FM770)&gt;0,COUNT(T770:BJ770,BL770:BT770,BV770:CB770,CD770:EY770,FE770:FM770),"")</f>
        <v/>
      </c>
      <c r="E770" s="30" t="str">
        <f t="shared" ref="E770:E833" si="87">IF(H770=1,COUNT(R770:EY770,FE770:FM770),"")</f>
        <v/>
      </c>
      <c r="F770" s="30" t="str">
        <f t="shared" ref="F770:F833" si="88">IF(H770=1,COUNT(T770:BJ770,BL770:BT770,BV770:CB770,CD770:EY770,FE770:FM770),"")</f>
        <v/>
      </c>
      <c r="G770" s="30" t="str">
        <f t="shared" ref="G770:G833" si="89">IF($B770&gt;=1,$M770,"")</f>
        <v/>
      </c>
      <c r="H770" s="101" t="str">
        <f>IF(AND(M770&gt;0,M770&lt;=STATS!$C$22),1,"")</f>
        <v/>
      </c>
      <c r="J770" s="12">
        <v>769</v>
      </c>
      <c r="K770"/>
      <c r="L770"/>
      <c r="R770" s="7"/>
      <c r="S770" s="7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F770" s="13"/>
      <c r="AG770" s="13"/>
      <c r="AH770" s="13"/>
      <c r="EZ770" s="98"/>
      <c r="FA770" s="98"/>
      <c r="FB770" s="98"/>
      <c r="FC770" s="98"/>
      <c r="FD770" s="98"/>
    </row>
    <row r="771" spans="2:160">
      <c r="B771" s="30">
        <f t="shared" si="84"/>
        <v>0</v>
      </c>
      <c r="C771" s="30" t="str">
        <f t="shared" si="85"/>
        <v/>
      </c>
      <c r="D771" s="30" t="str">
        <f t="shared" si="86"/>
        <v/>
      </c>
      <c r="E771" s="30" t="str">
        <f t="shared" si="87"/>
        <v/>
      </c>
      <c r="F771" s="30" t="str">
        <f t="shared" si="88"/>
        <v/>
      </c>
      <c r="G771" s="30" t="str">
        <f t="shared" si="89"/>
        <v/>
      </c>
      <c r="H771" s="101" t="str">
        <f>IF(AND(M771&gt;0,M771&lt;=STATS!$C$22),1,"")</f>
        <v/>
      </c>
      <c r="J771" s="12">
        <v>770</v>
      </c>
      <c r="K771"/>
      <c r="L771"/>
      <c r="R771" s="7"/>
      <c r="S771" s="7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F771" s="13"/>
      <c r="AG771" s="13"/>
      <c r="AH771" s="13"/>
      <c r="EZ771" s="98"/>
      <c r="FA771" s="98"/>
      <c r="FB771" s="98"/>
      <c r="FC771" s="98"/>
      <c r="FD771" s="98"/>
    </row>
    <row r="772" spans="2:160">
      <c r="B772" s="30">
        <f t="shared" si="84"/>
        <v>0</v>
      </c>
      <c r="C772" s="30" t="str">
        <f t="shared" si="85"/>
        <v/>
      </c>
      <c r="D772" s="30" t="str">
        <f t="shared" si="86"/>
        <v/>
      </c>
      <c r="E772" s="30" t="str">
        <f t="shared" si="87"/>
        <v/>
      </c>
      <c r="F772" s="30" t="str">
        <f t="shared" si="88"/>
        <v/>
      </c>
      <c r="G772" s="30" t="str">
        <f t="shared" si="89"/>
        <v/>
      </c>
      <c r="H772" s="101" t="str">
        <f>IF(AND(M772&gt;0,M772&lt;=STATS!$C$22),1,"")</f>
        <v/>
      </c>
      <c r="J772" s="12">
        <v>771</v>
      </c>
      <c r="K772"/>
      <c r="L772"/>
      <c r="R772" s="7"/>
      <c r="S772" s="7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  <c r="AF772" s="13"/>
      <c r="AG772" s="13"/>
      <c r="AH772" s="13"/>
      <c r="EZ772" s="98"/>
      <c r="FA772" s="98"/>
      <c r="FB772" s="98"/>
      <c r="FC772" s="98"/>
      <c r="FD772" s="98"/>
    </row>
    <row r="773" spans="2:160">
      <c r="B773" s="30">
        <f t="shared" si="84"/>
        <v>0</v>
      </c>
      <c r="C773" s="30" t="str">
        <f t="shared" si="85"/>
        <v/>
      </c>
      <c r="D773" s="30" t="str">
        <f t="shared" si="86"/>
        <v/>
      </c>
      <c r="E773" s="30" t="str">
        <f t="shared" si="87"/>
        <v/>
      </c>
      <c r="F773" s="30" t="str">
        <f t="shared" si="88"/>
        <v/>
      </c>
      <c r="G773" s="30" t="str">
        <f t="shared" si="89"/>
        <v/>
      </c>
      <c r="H773" s="101" t="str">
        <f>IF(AND(M773&gt;0,M773&lt;=STATS!$C$22),1,"")</f>
        <v/>
      </c>
      <c r="J773" s="12">
        <v>772</v>
      </c>
      <c r="K773"/>
      <c r="L773"/>
      <c r="R773" s="7"/>
      <c r="S773" s="7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F773" s="13"/>
      <c r="AG773" s="13"/>
      <c r="AH773" s="13"/>
      <c r="EZ773" s="98"/>
      <c r="FA773" s="98"/>
      <c r="FB773" s="98"/>
      <c r="FC773" s="98"/>
      <c r="FD773" s="98"/>
    </row>
    <row r="774" spans="2:160">
      <c r="B774" s="30">
        <f t="shared" si="84"/>
        <v>0</v>
      </c>
      <c r="C774" s="30" t="str">
        <f t="shared" si="85"/>
        <v/>
      </c>
      <c r="D774" s="30" t="str">
        <f t="shared" si="86"/>
        <v/>
      </c>
      <c r="E774" s="30" t="str">
        <f t="shared" si="87"/>
        <v/>
      </c>
      <c r="F774" s="30" t="str">
        <f t="shared" si="88"/>
        <v/>
      </c>
      <c r="G774" s="30" t="str">
        <f t="shared" si="89"/>
        <v/>
      </c>
      <c r="H774" s="101" t="str">
        <f>IF(AND(M774&gt;0,M774&lt;=STATS!$C$22),1,"")</f>
        <v/>
      </c>
      <c r="J774" s="12">
        <v>773</v>
      </c>
      <c r="K774"/>
      <c r="L774"/>
      <c r="R774" s="7"/>
      <c r="S774" s="7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F774" s="13"/>
      <c r="AG774" s="13"/>
      <c r="AH774" s="13"/>
      <c r="EZ774" s="98"/>
      <c r="FA774" s="98"/>
      <c r="FB774" s="98"/>
      <c r="FC774" s="98"/>
      <c r="FD774" s="98"/>
    </row>
    <row r="775" spans="2:160">
      <c r="B775" s="30">
        <f t="shared" si="84"/>
        <v>0</v>
      </c>
      <c r="C775" s="30" t="str">
        <f t="shared" si="85"/>
        <v/>
      </c>
      <c r="D775" s="30" t="str">
        <f t="shared" si="86"/>
        <v/>
      </c>
      <c r="E775" s="30" t="str">
        <f t="shared" si="87"/>
        <v/>
      </c>
      <c r="F775" s="30" t="str">
        <f t="shared" si="88"/>
        <v/>
      </c>
      <c r="G775" s="30" t="str">
        <f t="shared" si="89"/>
        <v/>
      </c>
      <c r="H775" s="101" t="str">
        <f>IF(AND(M775&gt;0,M775&lt;=STATS!$C$22),1,"")</f>
        <v/>
      </c>
      <c r="J775" s="12">
        <v>774</v>
      </c>
      <c r="K775"/>
      <c r="L775"/>
      <c r="R775" s="7"/>
      <c r="S775" s="7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F775" s="13"/>
      <c r="AG775" s="13"/>
      <c r="AH775" s="13"/>
      <c r="EZ775" s="98"/>
      <c r="FA775" s="98"/>
      <c r="FB775" s="98"/>
      <c r="FC775" s="98"/>
      <c r="FD775" s="98"/>
    </row>
    <row r="776" spans="2:160">
      <c r="B776" s="30">
        <f t="shared" si="84"/>
        <v>0</v>
      </c>
      <c r="C776" s="30" t="str">
        <f t="shared" si="85"/>
        <v/>
      </c>
      <c r="D776" s="30" t="str">
        <f t="shared" si="86"/>
        <v/>
      </c>
      <c r="E776" s="30" t="str">
        <f t="shared" si="87"/>
        <v/>
      </c>
      <c r="F776" s="30" t="str">
        <f t="shared" si="88"/>
        <v/>
      </c>
      <c r="G776" s="30" t="str">
        <f t="shared" si="89"/>
        <v/>
      </c>
      <c r="H776" s="101" t="str">
        <f>IF(AND(M776&gt;0,M776&lt;=STATS!$C$22),1,"")</f>
        <v/>
      </c>
      <c r="J776" s="12">
        <v>775</v>
      </c>
      <c r="K776"/>
      <c r="L776"/>
      <c r="R776" s="7"/>
      <c r="S776" s="7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F776" s="13"/>
      <c r="AG776" s="13"/>
      <c r="AH776" s="13"/>
      <c r="EZ776" s="98"/>
      <c r="FA776" s="98"/>
      <c r="FB776" s="98"/>
      <c r="FC776" s="98"/>
      <c r="FD776" s="98"/>
    </row>
    <row r="777" spans="2:160">
      <c r="B777" s="30">
        <f t="shared" si="84"/>
        <v>0</v>
      </c>
      <c r="C777" s="30" t="str">
        <f t="shared" si="85"/>
        <v/>
      </c>
      <c r="D777" s="30" t="str">
        <f t="shared" si="86"/>
        <v/>
      </c>
      <c r="E777" s="30" t="str">
        <f t="shared" si="87"/>
        <v/>
      </c>
      <c r="F777" s="30" t="str">
        <f t="shared" si="88"/>
        <v/>
      </c>
      <c r="G777" s="30" t="str">
        <f t="shared" si="89"/>
        <v/>
      </c>
      <c r="H777" s="101" t="str">
        <f>IF(AND(M777&gt;0,M777&lt;=STATS!$C$22),1,"")</f>
        <v/>
      </c>
      <c r="J777" s="12">
        <v>776</v>
      </c>
      <c r="K777"/>
      <c r="L777"/>
      <c r="R777" s="7"/>
      <c r="S777" s="7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F777" s="13"/>
      <c r="AG777" s="13"/>
      <c r="AH777" s="13"/>
      <c r="EZ777" s="98"/>
      <c r="FA777" s="98"/>
      <c r="FB777" s="98"/>
      <c r="FC777" s="98"/>
      <c r="FD777" s="98"/>
    </row>
    <row r="778" spans="2:160">
      <c r="B778" s="30">
        <f t="shared" si="84"/>
        <v>0</v>
      </c>
      <c r="C778" s="30" t="str">
        <f t="shared" si="85"/>
        <v/>
      </c>
      <c r="D778" s="30" t="str">
        <f t="shared" si="86"/>
        <v/>
      </c>
      <c r="E778" s="30" t="str">
        <f t="shared" si="87"/>
        <v/>
      </c>
      <c r="F778" s="30" t="str">
        <f t="shared" si="88"/>
        <v/>
      </c>
      <c r="G778" s="30" t="str">
        <f t="shared" si="89"/>
        <v/>
      </c>
      <c r="H778" s="101" t="str">
        <f>IF(AND(M778&gt;0,M778&lt;=STATS!$C$22),1,"")</f>
        <v/>
      </c>
      <c r="J778" s="12">
        <v>777</v>
      </c>
      <c r="K778"/>
      <c r="L778"/>
      <c r="R778" s="7"/>
      <c r="S778" s="7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  <c r="AF778" s="13"/>
      <c r="AG778" s="13"/>
      <c r="AH778" s="13"/>
      <c r="EZ778" s="98"/>
      <c r="FA778" s="98"/>
      <c r="FB778" s="98"/>
      <c r="FC778" s="98"/>
      <c r="FD778" s="98"/>
    </row>
    <row r="779" spans="2:160">
      <c r="B779" s="30">
        <f t="shared" si="84"/>
        <v>0</v>
      </c>
      <c r="C779" s="30" t="str">
        <f t="shared" si="85"/>
        <v/>
      </c>
      <c r="D779" s="30" t="str">
        <f t="shared" si="86"/>
        <v/>
      </c>
      <c r="E779" s="30" t="str">
        <f t="shared" si="87"/>
        <v/>
      </c>
      <c r="F779" s="30" t="str">
        <f t="shared" si="88"/>
        <v/>
      </c>
      <c r="G779" s="30" t="str">
        <f t="shared" si="89"/>
        <v/>
      </c>
      <c r="H779" s="101" t="str">
        <f>IF(AND(M779&gt;0,M779&lt;=STATS!$C$22),1,"")</f>
        <v/>
      </c>
      <c r="J779" s="12">
        <v>778</v>
      </c>
      <c r="K779"/>
      <c r="L779"/>
      <c r="R779" s="7"/>
      <c r="S779" s="7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  <c r="AF779" s="13"/>
      <c r="AG779" s="13"/>
      <c r="AH779" s="13"/>
      <c r="EZ779" s="98"/>
      <c r="FA779" s="98"/>
      <c r="FB779" s="98"/>
      <c r="FC779" s="98"/>
      <c r="FD779" s="98"/>
    </row>
    <row r="780" spans="2:160">
      <c r="B780" s="30">
        <f t="shared" si="84"/>
        <v>0</v>
      </c>
      <c r="C780" s="30" t="str">
        <f t="shared" si="85"/>
        <v/>
      </c>
      <c r="D780" s="30" t="str">
        <f t="shared" si="86"/>
        <v/>
      </c>
      <c r="E780" s="30" t="str">
        <f t="shared" si="87"/>
        <v/>
      </c>
      <c r="F780" s="30" t="str">
        <f t="shared" si="88"/>
        <v/>
      </c>
      <c r="G780" s="30" t="str">
        <f t="shared" si="89"/>
        <v/>
      </c>
      <c r="H780" s="101" t="str">
        <f>IF(AND(M780&gt;0,M780&lt;=STATS!$C$22),1,"")</f>
        <v/>
      </c>
      <c r="J780" s="12">
        <v>779</v>
      </c>
      <c r="K780"/>
      <c r="L780"/>
      <c r="R780" s="7"/>
      <c r="S780" s="7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  <c r="AF780" s="13"/>
      <c r="AG780" s="13"/>
      <c r="AH780" s="13"/>
      <c r="EZ780" s="98"/>
      <c r="FA780" s="98"/>
      <c r="FB780" s="98"/>
      <c r="FC780" s="98"/>
      <c r="FD780" s="98"/>
    </row>
    <row r="781" spans="2:160">
      <c r="B781" s="30">
        <f t="shared" si="84"/>
        <v>0</v>
      </c>
      <c r="C781" s="30" t="str">
        <f t="shared" si="85"/>
        <v/>
      </c>
      <c r="D781" s="30" t="str">
        <f t="shared" si="86"/>
        <v/>
      </c>
      <c r="E781" s="30" t="str">
        <f t="shared" si="87"/>
        <v/>
      </c>
      <c r="F781" s="30" t="str">
        <f t="shared" si="88"/>
        <v/>
      </c>
      <c r="G781" s="30" t="str">
        <f t="shared" si="89"/>
        <v/>
      </c>
      <c r="H781" s="101" t="str">
        <f>IF(AND(M781&gt;0,M781&lt;=STATS!$C$22),1,"")</f>
        <v/>
      </c>
      <c r="J781" s="12">
        <v>780</v>
      </c>
      <c r="K781"/>
      <c r="L781"/>
      <c r="R781" s="7"/>
      <c r="S781" s="7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  <c r="AF781" s="13"/>
      <c r="AG781" s="13"/>
      <c r="AH781" s="13"/>
      <c r="EZ781" s="98"/>
      <c r="FA781" s="98"/>
      <c r="FB781" s="98"/>
      <c r="FC781" s="98"/>
      <c r="FD781" s="98"/>
    </row>
    <row r="782" spans="2:160">
      <c r="B782" s="30">
        <f t="shared" si="84"/>
        <v>0</v>
      </c>
      <c r="C782" s="30" t="str">
        <f t="shared" si="85"/>
        <v/>
      </c>
      <c r="D782" s="30" t="str">
        <f t="shared" si="86"/>
        <v/>
      </c>
      <c r="E782" s="30" t="str">
        <f t="shared" si="87"/>
        <v/>
      </c>
      <c r="F782" s="30" t="str">
        <f t="shared" si="88"/>
        <v/>
      </c>
      <c r="G782" s="30" t="str">
        <f t="shared" si="89"/>
        <v/>
      </c>
      <c r="H782" s="101" t="str">
        <f>IF(AND(M782&gt;0,M782&lt;=STATS!$C$22),1,"")</f>
        <v/>
      </c>
      <c r="J782" s="12">
        <v>781</v>
      </c>
      <c r="K782"/>
      <c r="L782"/>
      <c r="R782" s="7"/>
      <c r="S782" s="7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F782" s="13"/>
      <c r="AG782" s="13"/>
      <c r="AH782" s="13"/>
      <c r="EZ782" s="98"/>
      <c r="FA782" s="98"/>
      <c r="FB782" s="98"/>
      <c r="FC782" s="98"/>
      <c r="FD782" s="98"/>
    </row>
    <row r="783" spans="2:160">
      <c r="B783" s="30">
        <f t="shared" si="84"/>
        <v>0</v>
      </c>
      <c r="C783" s="30" t="str">
        <f t="shared" si="85"/>
        <v/>
      </c>
      <c r="D783" s="30" t="str">
        <f t="shared" si="86"/>
        <v/>
      </c>
      <c r="E783" s="30" t="str">
        <f t="shared" si="87"/>
        <v/>
      </c>
      <c r="F783" s="30" t="str">
        <f t="shared" si="88"/>
        <v/>
      </c>
      <c r="G783" s="30" t="str">
        <f t="shared" si="89"/>
        <v/>
      </c>
      <c r="H783" s="101" t="str">
        <f>IF(AND(M783&gt;0,M783&lt;=STATS!$C$22),1,"")</f>
        <v/>
      </c>
      <c r="J783" s="12">
        <v>782</v>
      </c>
      <c r="K783"/>
      <c r="L783"/>
      <c r="R783" s="7"/>
      <c r="S783" s="7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  <c r="AF783" s="13"/>
      <c r="AG783" s="13"/>
      <c r="AH783" s="13"/>
      <c r="EZ783" s="98"/>
      <c r="FA783" s="98"/>
      <c r="FB783" s="98"/>
      <c r="FC783" s="98"/>
      <c r="FD783" s="98"/>
    </row>
    <row r="784" spans="2:160">
      <c r="B784" s="30">
        <f t="shared" si="84"/>
        <v>0</v>
      </c>
      <c r="C784" s="30" t="str">
        <f t="shared" si="85"/>
        <v/>
      </c>
      <c r="D784" s="30" t="str">
        <f t="shared" si="86"/>
        <v/>
      </c>
      <c r="E784" s="30" t="str">
        <f t="shared" si="87"/>
        <v/>
      </c>
      <c r="F784" s="30" t="str">
        <f t="shared" si="88"/>
        <v/>
      </c>
      <c r="G784" s="30" t="str">
        <f t="shared" si="89"/>
        <v/>
      </c>
      <c r="H784" s="101" t="str">
        <f>IF(AND(M784&gt;0,M784&lt;=STATS!$C$22),1,"")</f>
        <v/>
      </c>
      <c r="J784" s="12">
        <v>783</v>
      </c>
      <c r="K784"/>
      <c r="L784"/>
      <c r="R784" s="7"/>
      <c r="S784" s="7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  <c r="AF784" s="13"/>
      <c r="AG784" s="13"/>
      <c r="AH784" s="13"/>
      <c r="EZ784" s="98"/>
      <c r="FA784" s="98"/>
      <c r="FB784" s="98"/>
      <c r="FC784" s="98"/>
      <c r="FD784" s="98"/>
    </row>
    <row r="785" spans="2:160">
      <c r="B785" s="30">
        <f t="shared" si="84"/>
        <v>0</v>
      </c>
      <c r="C785" s="30" t="str">
        <f t="shared" si="85"/>
        <v/>
      </c>
      <c r="D785" s="30" t="str">
        <f t="shared" si="86"/>
        <v/>
      </c>
      <c r="E785" s="30" t="str">
        <f t="shared" si="87"/>
        <v/>
      </c>
      <c r="F785" s="30" t="str">
        <f t="shared" si="88"/>
        <v/>
      </c>
      <c r="G785" s="30" t="str">
        <f t="shared" si="89"/>
        <v/>
      </c>
      <c r="H785" s="101" t="str">
        <f>IF(AND(M785&gt;0,M785&lt;=STATS!$C$22),1,"")</f>
        <v/>
      </c>
      <c r="J785" s="12">
        <v>784</v>
      </c>
      <c r="K785"/>
      <c r="L785"/>
      <c r="R785" s="7"/>
      <c r="S785" s="7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  <c r="AF785" s="13"/>
      <c r="AG785" s="13"/>
      <c r="AH785" s="13"/>
      <c r="EZ785" s="98"/>
      <c r="FA785" s="98"/>
      <c r="FB785" s="98"/>
      <c r="FC785" s="98"/>
      <c r="FD785" s="98"/>
    </row>
    <row r="786" spans="2:160">
      <c r="B786" s="30">
        <f t="shared" si="84"/>
        <v>0</v>
      </c>
      <c r="C786" s="30" t="str">
        <f t="shared" si="85"/>
        <v/>
      </c>
      <c r="D786" s="30" t="str">
        <f t="shared" si="86"/>
        <v/>
      </c>
      <c r="E786" s="30" t="str">
        <f t="shared" si="87"/>
        <v/>
      </c>
      <c r="F786" s="30" t="str">
        <f t="shared" si="88"/>
        <v/>
      </c>
      <c r="G786" s="30" t="str">
        <f t="shared" si="89"/>
        <v/>
      </c>
      <c r="H786" s="101" t="str">
        <f>IF(AND(M786&gt;0,M786&lt;=STATS!$C$22),1,"")</f>
        <v/>
      </c>
      <c r="J786" s="12">
        <v>785</v>
      </c>
      <c r="K786"/>
      <c r="L786"/>
      <c r="R786" s="7"/>
      <c r="S786" s="7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  <c r="AF786" s="13"/>
      <c r="AG786" s="13"/>
      <c r="AH786" s="13"/>
      <c r="EZ786" s="98"/>
      <c r="FA786" s="98"/>
      <c r="FB786" s="98"/>
      <c r="FC786" s="98"/>
      <c r="FD786" s="98"/>
    </row>
    <row r="787" spans="2:160">
      <c r="B787" s="30">
        <f t="shared" si="84"/>
        <v>0</v>
      </c>
      <c r="C787" s="30" t="str">
        <f t="shared" si="85"/>
        <v/>
      </c>
      <c r="D787" s="30" t="str">
        <f t="shared" si="86"/>
        <v/>
      </c>
      <c r="E787" s="30" t="str">
        <f t="shared" si="87"/>
        <v/>
      </c>
      <c r="F787" s="30" t="str">
        <f t="shared" si="88"/>
        <v/>
      </c>
      <c r="G787" s="30" t="str">
        <f t="shared" si="89"/>
        <v/>
      </c>
      <c r="H787" s="101" t="str">
        <f>IF(AND(M787&gt;0,M787&lt;=STATS!$C$22),1,"")</f>
        <v/>
      </c>
      <c r="J787" s="12">
        <v>786</v>
      </c>
      <c r="K787"/>
      <c r="L787"/>
      <c r="R787" s="7"/>
      <c r="S787" s="7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F787" s="13"/>
      <c r="AG787" s="13"/>
      <c r="AH787" s="13"/>
      <c r="EZ787" s="98"/>
      <c r="FA787" s="98"/>
      <c r="FB787" s="98"/>
      <c r="FC787" s="98"/>
      <c r="FD787" s="98"/>
    </row>
    <row r="788" spans="2:160">
      <c r="B788" s="30">
        <f t="shared" si="84"/>
        <v>0</v>
      </c>
      <c r="C788" s="30" t="str">
        <f t="shared" si="85"/>
        <v/>
      </c>
      <c r="D788" s="30" t="str">
        <f t="shared" si="86"/>
        <v/>
      </c>
      <c r="E788" s="30" t="str">
        <f t="shared" si="87"/>
        <v/>
      </c>
      <c r="F788" s="30" t="str">
        <f t="shared" si="88"/>
        <v/>
      </c>
      <c r="G788" s="30" t="str">
        <f t="shared" si="89"/>
        <v/>
      </c>
      <c r="H788" s="101" t="str">
        <f>IF(AND(M788&gt;0,M788&lt;=STATS!$C$22),1,"")</f>
        <v/>
      </c>
      <c r="J788" s="12">
        <v>787</v>
      </c>
      <c r="K788"/>
      <c r="L788"/>
      <c r="R788" s="7"/>
      <c r="S788" s="7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  <c r="AF788" s="13"/>
      <c r="AG788" s="13"/>
      <c r="AH788" s="13"/>
      <c r="EZ788" s="98"/>
      <c r="FA788" s="98"/>
      <c r="FB788" s="98"/>
      <c r="FC788" s="98"/>
      <c r="FD788" s="98"/>
    </row>
    <row r="789" spans="2:160">
      <c r="B789" s="30">
        <f t="shared" si="84"/>
        <v>0</v>
      </c>
      <c r="C789" s="30" t="str">
        <f t="shared" si="85"/>
        <v/>
      </c>
      <c r="D789" s="30" t="str">
        <f t="shared" si="86"/>
        <v/>
      </c>
      <c r="E789" s="30" t="str">
        <f t="shared" si="87"/>
        <v/>
      </c>
      <c r="F789" s="30" t="str">
        <f t="shared" si="88"/>
        <v/>
      </c>
      <c r="G789" s="30" t="str">
        <f t="shared" si="89"/>
        <v/>
      </c>
      <c r="H789" s="101" t="str">
        <f>IF(AND(M789&gt;0,M789&lt;=STATS!$C$22),1,"")</f>
        <v/>
      </c>
      <c r="J789" s="12">
        <v>788</v>
      </c>
      <c r="K789"/>
      <c r="L789"/>
      <c r="R789" s="7"/>
      <c r="S789" s="7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  <c r="AF789" s="13"/>
      <c r="AG789" s="13"/>
      <c r="AH789" s="13"/>
      <c r="EZ789" s="98"/>
      <c r="FA789" s="98"/>
      <c r="FB789" s="98"/>
      <c r="FC789" s="98"/>
      <c r="FD789" s="98"/>
    </row>
    <row r="790" spans="2:160">
      <c r="B790" s="30">
        <f t="shared" si="84"/>
        <v>0</v>
      </c>
      <c r="C790" s="30" t="str">
        <f t="shared" si="85"/>
        <v/>
      </c>
      <c r="D790" s="30" t="str">
        <f t="shared" si="86"/>
        <v/>
      </c>
      <c r="E790" s="30" t="str">
        <f t="shared" si="87"/>
        <v/>
      </c>
      <c r="F790" s="30" t="str">
        <f t="shared" si="88"/>
        <v/>
      </c>
      <c r="G790" s="30" t="str">
        <f t="shared" si="89"/>
        <v/>
      </c>
      <c r="H790" s="101" t="str">
        <f>IF(AND(M790&gt;0,M790&lt;=STATS!$C$22),1,"")</f>
        <v/>
      </c>
      <c r="J790" s="12">
        <v>789</v>
      </c>
      <c r="K790"/>
      <c r="L790"/>
      <c r="R790" s="7"/>
      <c r="S790" s="7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  <c r="AF790" s="13"/>
      <c r="AG790" s="13"/>
      <c r="AH790" s="13"/>
      <c r="EZ790" s="98"/>
      <c r="FA790" s="98"/>
      <c r="FB790" s="98"/>
      <c r="FC790" s="98"/>
      <c r="FD790" s="98"/>
    </row>
    <row r="791" spans="2:160">
      <c r="B791" s="30">
        <f t="shared" si="84"/>
        <v>0</v>
      </c>
      <c r="C791" s="30" t="str">
        <f t="shared" si="85"/>
        <v/>
      </c>
      <c r="D791" s="30" t="str">
        <f t="shared" si="86"/>
        <v/>
      </c>
      <c r="E791" s="30" t="str">
        <f t="shared" si="87"/>
        <v/>
      </c>
      <c r="F791" s="30" t="str">
        <f t="shared" si="88"/>
        <v/>
      </c>
      <c r="G791" s="30" t="str">
        <f t="shared" si="89"/>
        <v/>
      </c>
      <c r="H791" s="101" t="str">
        <f>IF(AND(M791&gt;0,M791&lt;=STATS!$C$22),1,"")</f>
        <v/>
      </c>
      <c r="J791" s="12">
        <v>790</v>
      </c>
      <c r="K791"/>
      <c r="L791"/>
      <c r="R791" s="7"/>
      <c r="S791" s="7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  <c r="AF791" s="13"/>
      <c r="AG791" s="13"/>
      <c r="AH791" s="13"/>
      <c r="EZ791" s="98"/>
      <c r="FA791" s="98"/>
      <c r="FB791" s="98"/>
      <c r="FC791" s="98"/>
      <c r="FD791" s="98"/>
    </row>
    <row r="792" spans="2:160">
      <c r="B792" s="30">
        <f t="shared" si="84"/>
        <v>0</v>
      </c>
      <c r="C792" s="30" t="str">
        <f t="shared" si="85"/>
        <v/>
      </c>
      <c r="D792" s="30" t="str">
        <f t="shared" si="86"/>
        <v/>
      </c>
      <c r="E792" s="30" t="str">
        <f t="shared" si="87"/>
        <v/>
      </c>
      <c r="F792" s="30" t="str">
        <f t="shared" si="88"/>
        <v/>
      </c>
      <c r="G792" s="30" t="str">
        <f t="shared" si="89"/>
        <v/>
      </c>
      <c r="H792" s="101" t="str">
        <f>IF(AND(M792&gt;0,M792&lt;=STATS!$C$22),1,"")</f>
        <v/>
      </c>
      <c r="J792" s="12">
        <v>791</v>
      </c>
      <c r="K792"/>
      <c r="L792"/>
      <c r="R792" s="7"/>
      <c r="S792" s="7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  <c r="AF792" s="13"/>
      <c r="AG792" s="13"/>
      <c r="AH792" s="13"/>
      <c r="EZ792" s="98"/>
      <c r="FA792" s="98"/>
      <c r="FB792" s="98"/>
      <c r="FC792" s="98"/>
      <c r="FD792" s="98"/>
    </row>
    <row r="793" spans="2:160">
      <c r="B793" s="30">
        <f t="shared" si="84"/>
        <v>0</v>
      </c>
      <c r="C793" s="30" t="str">
        <f t="shared" si="85"/>
        <v/>
      </c>
      <c r="D793" s="30" t="str">
        <f t="shared" si="86"/>
        <v/>
      </c>
      <c r="E793" s="30" t="str">
        <f t="shared" si="87"/>
        <v/>
      </c>
      <c r="F793" s="30" t="str">
        <f t="shared" si="88"/>
        <v/>
      </c>
      <c r="G793" s="30" t="str">
        <f t="shared" si="89"/>
        <v/>
      </c>
      <c r="H793" s="101" t="str">
        <f>IF(AND(M793&gt;0,M793&lt;=STATS!$C$22),1,"")</f>
        <v/>
      </c>
      <c r="J793" s="12">
        <v>792</v>
      </c>
      <c r="K793"/>
      <c r="L793"/>
      <c r="R793" s="7"/>
      <c r="S793" s="7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F793" s="13"/>
      <c r="AG793" s="13"/>
      <c r="AH793" s="13"/>
      <c r="EZ793" s="98"/>
      <c r="FA793" s="98"/>
      <c r="FB793" s="98"/>
      <c r="FC793" s="98"/>
      <c r="FD793" s="98"/>
    </row>
    <row r="794" spans="2:160">
      <c r="B794" s="30">
        <f t="shared" si="84"/>
        <v>0</v>
      </c>
      <c r="C794" s="30" t="str">
        <f t="shared" si="85"/>
        <v/>
      </c>
      <c r="D794" s="30" t="str">
        <f t="shared" si="86"/>
        <v/>
      </c>
      <c r="E794" s="30" t="str">
        <f t="shared" si="87"/>
        <v/>
      </c>
      <c r="F794" s="30" t="str">
        <f t="shared" si="88"/>
        <v/>
      </c>
      <c r="G794" s="30" t="str">
        <f t="shared" si="89"/>
        <v/>
      </c>
      <c r="H794" s="101" t="str">
        <f>IF(AND(M794&gt;0,M794&lt;=STATS!$C$22),1,"")</f>
        <v/>
      </c>
      <c r="J794" s="12">
        <v>793</v>
      </c>
      <c r="K794"/>
      <c r="L794"/>
      <c r="R794" s="7"/>
      <c r="S794" s="7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  <c r="AF794" s="13"/>
      <c r="AG794" s="13"/>
      <c r="AH794" s="13"/>
      <c r="EZ794" s="98"/>
      <c r="FA794" s="98"/>
      <c r="FB794" s="98"/>
      <c r="FC794" s="98"/>
      <c r="FD794" s="98"/>
    </row>
    <row r="795" spans="2:160">
      <c r="B795" s="30">
        <f t="shared" si="84"/>
        <v>0</v>
      </c>
      <c r="C795" s="30" t="str">
        <f t="shared" si="85"/>
        <v/>
      </c>
      <c r="D795" s="30" t="str">
        <f t="shared" si="86"/>
        <v/>
      </c>
      <c r="E795" s="30" t="str">
        <f t="shared" si="87"/>
        <v/>
      </c>
      <c r="F795" s="30" t="str">
        <f t="shared" si="88"/>
        <v/>
      </c>
      <c r="G795" s="30" t="str">
        <f t="shared" si="89"/>
        <v/>
      </c>
      <c r="H795" s="101" t="str">
        <f>IF(AND(M795&gt;0,M795&lt;=STATS!$C$22),1,"")</f>
        <v/>
      </c>
      <c r="J795" s="12">
        <v>794</v>
      </c>
      <c r="K795"/>
      <c r="L795"/>
      <c r="R795" s="7"/>
      <c r="S795" s="7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F795" s="13"/>
      <c r="AG795" s="13"/>
      <c r="AH795" s="13"/>
      <c r="EZ795" s="98"/>
      <c r="FA795" s="98"/>
      <c r="FB795" s="98"/>
      <c r="FC795" s="98"/>
      <c r="FD795" s="98"/>
    </row>
    <row r="796" spans="2:160">
      <c r="B796" s="30">
        <f t="shared" si="84"/>
        <v>0</v>
      </c>
      <c r="C796" s="30" t="str">
        <f t="shared" si="85"/>
        <v/>
      </c>
      <c r="D796" s="30" t="str">
        <f t="shared" si="86"/>
        <v/>
      </c>
      <c r="E796" s="30" t="str">
        <f t="shared" si="87"/>
        <v/>
      </c>
      <c r="F796" s="30" t="str">
        <f t="shared" si="88"/>
        <v/>
      </c>
      <c r="G796" s="30" t="str">
        <f t="shared" si="89"/>
        <v/>
      </c>
      <c r="H796" s="101" t="str">
        <f>IF(AND(M796&gt;0,M796&lt;=STATS!$C$22),1,"")</f>
        <v/>
      </c>
      <c r="J796" s="12">
        <v>795</v>
      </c>
      <c r="K796"/>
      <c r="L796"/>
      <c r="R796" s="7"/>
      <c r="S796" s="7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  <c r="AF796" s="13"/>
      <c r="AG796" s="13"/>
      <c r="AH796" s="13"/>
      <c r="EZ796" s="98"/>
      <c r="FA796" s="98"/>
      <c r="FB796" s="98"/>
      <c r="FC796" s="98"/>
      <c r="FD796" s="98"/>
    </row>
    <row r="797" spans="2:160">
      <c r="B797" s="30">
        <f t="shared" si="84"/>
        <v>0</v>
      </c>
      <c r="C797" s="30" t="str">
        <f t="shared" si="85"/>
        <v/>
      </c>
      <c r="D797" s="30" t="str">
        <f t="shared" si="86"/>
        <v/>
      </c>
      <c r="E797" s="30" t="str">
        <f t="shared" si="87"/>
        <v/>
      </c>
      <c r="F797" s="30" t="str">
        <f t="shared" si="88"/>
        <v/>
      </c>
      <c r="G797" s="30" t="str">
        <f t="shared" si="89"/>
        <v/>
      </c>
      <c r="H797" s="101" t="str">
        <f>IF(AND(M797&gt;0,M797&lt;=STATS!$C$22),1,"")</f>
        <v/>
      </c>
      <c r="J797" s="12">
        <v>796</v>
      </c>
      <c r="K797"/>
      <c r="L797"/>
      <c r="R797" s="7"/>
      <c r="S797" s="7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F797" s="13"/>
      <c r="AG797" s="13"/>
      <c r="AH797" s="13"/>
      <c r="EZ797" s="98"/>
      <c r="FA797" s="98"/>
      <c r="FB797" s="98"/>
      <c r="FC797" s="98"/>
      <c r="FD797" s="98"/>
    </row>
    <row r="798" spans="2:160">
      <c r="B798" s="30">
        <f t="shared" si="84"/>
        <v>0</v>
      </c>
      <c r="C798" s="30" t="str">
        <f t="shared" si="85"/>
        <v/>
      </c>
      <c r="D798" s="30" t="str">
        <f t="shared" si="86"/>
        <v/>
      </c>
      <c r="E798" s="30" t="str">
        <f t="shared" si="87"/>
        <v/>
      </c>
      <c r="F798" s="30" t="str">
        <f t="shared" si="88"/>
        <v/>
      </c>
      <c r="G798" s="30" t="str">
        <f t="shared" si="89"/>
        <v/>
      </c>
      <c r="H798" s="101" t="str">
        <f>IF(AND(M798&gt;0,M798&lt;=STATS!$C$22),1,"")</f>
        <v/>
      </c>
      <c r="J798" s="12">
        <v>797</v>
      </c>
      <c r="K798"/>
      <c r="L798"/>
      <c r="R798" s="7"/>
      <c r="S798" s="7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  <c r="AF798" s="13"/>
      <c r="AG798" s="13"/>
      <c r="AH798" s="13"/>
      <c r="EZ798" s="98"/>
      <c r="FA798" s="98"/>
      <c r="FB798" s="98"/>
      <c r="FC798" s="98"/>
      <c r="FD798" s="98"/>
    </row>
    <row r="799" spans="2:160">
      <c r="B799" s="30">
        <f t="shared" si="84"/>
        <v>0</v>
      </c>
      <c r="C799" s="30" t="str">
        <f t="shared" si="85"/>
        <v/>
      </c>
      <c r="D799" s="30" t="str">
        <f t="shared" si="86"/>
        <v/>
      </c>
      <c r="E799" s="30" t="str">
        <f t="shared" si="87"/>
        <v/>
      </c>
      <c r="F799" s="30" t="str">
        <f t="shared" si="88"/>
        <v/>
      </c>
      <c r="G799" s="30" t="str">
        <f t="shared" si="89"/>
        <v/>
      </c>
      <c r="H799" s="101" t="str">
        <f>IF(AND(M799&gt;0,M799&lt;=STATS!$C$22),1,"")</f>
        <v/>
      </c>
      <c r="J799" s="12">
        <v>798</v>
      </c>
      <c r="K799"/>
      <c r="L799"/>
      <c r="R799" s="7"/>
      <c r="S799" s="7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F799" s="13"/>
      <c r="AG799" s="13"/>
      <c r="AH799" s="13"/>
      <c r="EZ799" s="98"/>
      <c r="FA799" s="98"/>
      <c r="FB799" s="98"/>
      <c r="FC799" s="98"/>
      <c r="FD799" s="98"/>
    </row>
    <row r="800" spans="2:160">
      <c r="B800" s="30">
        <f t="shared" si="84"/>
        <v>0</v>
      </c>
      <c r="C800" s="30" t="str">
        <f t="shared" si="85"/>
        <v/>
      </c>
      <c r="D800" s="30" t="str">
        <f t="shared" si="86"/>
        <v/>
      </c>
      <c r="E800" s="30" t="str">
        <f t="shared" si="87"/>
        <v/>
      </c>
      <c r="F800" s="30" t="str">
        <f t="shared" si="88"/>
        <v/>
      </c>
      <c r="G800" s="30" t="str">
        <f t="shared" si="89"/>
        <v/>
      </c>
      <c r="H800" s="101" t="str">
        <f>IF(AND(M800&gt;0,M800&lt;=STATS!$C$22),1,"")</f>
        <v/>
      </c>
      <c r="J800" s="12">
        <v>799</v>
      </c>
      <c r="K800"/>
      <c r="L800"/>
      <c r="R800" s="7"/>
      <c r="S800" s="7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  <c r="AF800" s="13"/>
      <c r="AG800" s="13"/>
      <c r="AH800" s="13"/>
      <c r="EZ800" s="98"/>
      <c r="FA800" s="98"/>
      <c r="FB800" s="98"/>
      <c r="FC800" s="98"/>
      <c r="FD800" s="98"/>
    </row>
    <row r="801" spans="2:160">
      <c r="B801" s="30">
        <f t="shared" si="84"/>
        <v>0</v>
      </c>
      <c r="C801" s="30" t="str">
        <f t="shared" si="85"/>
        <v/>
      </c>
      <c r="D801" s="30" t="str">
        <f t="shared" si="86"/>
        <v/>
      </c>
      <c r="E801" s="30" t="str">
        <f t="shared" si="87"/>
        <v/>
      </c>
      <c r="F801" s="30" t="str">
        <f t="shared" si="88"/>
        <v/>
      </c>
      <c r="G801" s="30" t="str">
        <f t="shared" si="89"/>
        <v/>
      </c>
      <c r="H801" s="101" t="str">
        <f>IF(AND(M801&gt;0,M801&lt;=STATS!$C$22),1,"")</f>
        <v/>
      </c>
      <c r="J801" s="12">
        <v>800</v>
      </c>
      <c r="K801"/>
      <c r="L801"/>
      <c r="R801" s="7"/>
      <c r="S801" s="7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  <c r="AF801" s="13"/>
      <c r="AG801" s="13"/>
      <c r="AH801" s="13"/>
      <c r="EZ801" s="98"/>
      <c r="FA801" s="98"/>
      <c r="FB801" s="98"/>
      <c r="FC801" s="98"/>
      <c r="FD801" s="98"/>
    </row>
    <row r="802" spans="2:160">
      <c r="B802" s="30">
        <f t="shared" si="84"/>
        <v>0</v>
      </c>
      <c r="C802" s="30" t="str">
        <f t="shared" si="85"/>
        <v/>
      </c>
      <c r="D802" s="30" t="str">
        <f t="shared" si="86"/>
        <v/>
      </c>
      <c r="E802" s="30" t="str">
        <f t="shared" si="87"/>
        <v/>
      </c>
      <c r="F802" s="30" t="str">
        <f t="shared" si="88"/>
        <v/>
      </c>
      <c r="G802" s="30" t="str">
        <f t="shared" si="89"/>
        <v/>
      </c>
      <c r="H802" s="101" t="str">
        <f>IF(AND(M802&gt;0,M802&lt;=STATS!$C$22),1,"")</f>
        <v/>
      </c>
      <c r="J802" s="12">
        <v>801</v>
      </c>
      <c r="K802"/>
      <c r="L802"/>
      <c r="R802" s="7"/>
      <c r="S802" s="7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  <c r="AF802" s="13"/>
      <c r="AG802" s="13"/>
      <c r="AH802" s="13"/>
      <c r="EZ802" s="98"/>
      <c r="FA802" s="98"/>
      <c r="FB802" s="98"/>
      <c r="FC802" s="98"/>
      <c r="FD802" s="98"/>
    </row>
    <row r="803" spans="2:160">
      <c r="B803" s="30">
        <f t="shared" si="84"/>
        <v>0</v>
      </c>
      <c r="C803" s="30" t="str">
        <f t="shared" si="85"/>
        <v/>
      </c>
      <c r="D803" s="30" t="str">
        <f t="shared" si="86"/>
        <v/>
      </c>
      <c r="E803" s="30" t="str">
        <f t="shared" si="87"/>
        <v/>
      </c>
      <c r="F803" s="30" t="str">
        <f t="shared" si="88"/>
        <v/>
      </c>
      <c r="G803" s="30" t="str">
        <f t="shared" si="89"/>
        <v/>
      </c>
      <c r="H803" s="101" t="str">
        <f>IF(AND(M803&gt;0,M803&lt;=STATS!$C$22),1,"")</f>
        <v/>
      </c>
      <c r="J803" s="12">
        <v>802</v>
      </c>
      <c r="K803"/>
      <c r="L803"/>
      <c r="R803" s="7"/>
      <c r="S803" s="7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  <c r="AF803" s="13"/>
      <c r="AG803" s="13"/>
      <c r="AH803" s="13"/>
      <c r="EZ803" s="98"/>
      <c r="FA803" s="98"/>
      <c r="FB803" s="98"/>
      <c r="FC803" s="98"/>
      <c r="FD803" s="98"/>
    </row>
    <row r="804" spans="2:160">
      <c r="B804" s="30">
        <f t="shared" si="84"/>
        <v>0</v>
      </c>
      <c r="C804" s="30" t="str">
        <f t="shared" si="85"/>
        <v/>
      </c>
      <c r="D804" s="30" t="str">
        <f t="shared" si="86"/>
        <v/>
      </c>
      <c r="E804" s="30" t="str">
        <f t="shared" si="87"/>
        <v/>
      </c>
      <c r="F804" s="30" t="str">
        <f t="shared" si="88"/>
        <v/>
      </c>
      <c r="G804" s="30" t="str">
        <f t="shared" si="89"/>
        <v/>
      </c>
      <c r="H804" s="101" t="str">
        <f>IF(AND(M804&gt;0,M804&lt;=STATS!$C$22),1,"")</f>
        <v/>
      </c>
      <c r="J804" s="12">
        <v>803</v>
      </c>
      <c r="K804"/>
      <c r="L804"/>
      <c r="R804" s="7"/>
      <c r="S804" s="7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  <c r="AF804" s="13"/>
      <c r="AG804" s="13"/>
      <c r="AH804" s="13"/>
      <c r="EZ804" s="98"/>
      <c r="FA804" s="98"/>
      <c r="FB804" s="98"/>
      <c r="FC804" s="98"/>
      <c r="FD804" s="98"/>
    </row>
    <row r="805" spans="2:160">
      <c r="B805" s="30">
        <f t="shared" si="84"/>
        <v>0</v>
      </c>
      <c r="C805" s="30" t="str">
        <f t="shared" si="85"/>
        <v/>
      </c>
      <c r="D805" s="30" t="str">
        <f t="shared" si="86"/>
        <v/>
      </c>
      <c r="E805" s="30" t="str">
        <f t="shared" si="87"/>
        <v/>
      </c>
      <c r="F805" s="30" t="str">
        <f t="shared" si="88"/>
        <v/>
      </c>
      <c r="G805" s="30" t="str">
        <f t="shared" si="89"/>
        <v/>
      </c>
      <c r="H805" s="101" t="str">
        <f>IF(AND(M805&gt;0,M805&lt;=STATS!$C$22),1,"")</f>
        <v/>
      </c>
      <c r="J805" s="12">
        <v>804</v>
      </c>
      <c r="K805"/>
      <c r="L805"/>
      <c r="R805" s="7"/>
      <c r="S805" s="7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F805" s="13"/>
      <c r="AG805" s="13"/>
      <c r="AH805" s="13"/>
      <c r="EZ805" s="98"/>
      <c r="FA805" s="98"/>
      <c r="FB805" s="98"/>
      <c r="FC805" s="98"/>
      <c r="FD805" s="98"/>
    </row>
    <row r="806" spans="2:160">
      <c r="B806" s="30">
        <f t="shared" si="84"/>
        <v>0</v>
      </c>
      <c r="C806" s="30" t="str">
        <f t="shared" si="85"/>
        <v/>
      </c>
      <c r="D806" s="30" t="str">
        <f t="shared" si="86"/>
        <v/>
      </c>
      <c r="E806" s="30" t="str">
        <f t="shared" si="87"/>
        <v/>
      </c>
      <c r="F806" s="30" t="str">
        <f t="shared" si="88"/>
        <v/>
      </c>
      <c r="G806" s="30" t="str">
        <f t="shared" si="89"/>
        <v/>
      </c>
      <c r="H806" s="101" t="str">
        <f>IF(AND(M806&gt;0,M806&lt;=STATS!$C$22),1,"")</f>
        <v/>
      </c>
      <c r="J806" s="12">
        <v>805</v>
      </c>
      <c r="K806"/>
      <c r="L806"/>
      <c r="R806" s="7"/>
      <c r="S806" s="7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  <c r="AF806" s="13"/>
      <c r="AG806" s="13"/>
      <c r="AH806" s="13"/>
      <c r="EZ806" s="98"/>
      <c r="FA806" s="98"/>
      <c r="FB806" s="98"/>
      <c r="FC806" s="98"/>
      <c r="FD806" s="98"/>
    </row>
    <row r="807" spans="2:160">
      <c r="B807" s="30">
        <f t="shared" si="84"/>
        <v>0</v>
      </c>
      <c r="C807" s="30" t="str">
        <f t="shared" si="85"/>
        <v/>
      </c>
      <c r="D807" s="30" t="str">
        <f t="shared" si="86"/>
        <v/>
      </c>
      <c r="E807" s="30" t="str">
        <f t="shared" si="87"/>
        <v/>
      </c>
      <c r="F807" s="30" t="str">
        <f t="shared" si="88"/>
        <v/>
      </c>
      <c r="G807" s="30" t="str">
        <f t="shared" si="89"/>
        <v/>
      </c>
      <c r="H807" s="101" t="str">
        <f>IF(AND(M807&gt;0,M807&lt;=STATS!$C$22),1,"")</f>
        <v/>
      </c>
      <c r="J807" s="12">
        <v>806</v>
      </c>
      <c r="K807"/>
      <c r="L807"/>
      <c r="R807" s="7"/>
      <c r="S807" s="7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  <c r="AF807" s="13"/>
      <c r="AG807" s="13"/>
      <c r="AH807" s="13"/>
      <c r="EZ807" s="98"/>
      <c r="FA807" s="98"/>
      <c r="FB807" s="98"/>
      <c r="FC807" s="98"/>
      <c r="FD807" s="98"/>
    </row>
    <row r="808" spans="2:160">
      <c r="B808" s="30">
        <f t="shared" si="84"/>
        <v>0</v>
      </c>
      <c r="C808" s="30" t="str">
        <f t="shared" si="85"/>
        <v/>
      </c>
      <c r="D808" s="30" t="str">
        <f t="shared" si="86"/>
        <v/>
      </c>
      <c r="E808" s="30" t="str">
        <f t="shared" si="87"/>
        <v/>
      </c>
      <c r="F808" s="30" t="str">
        <f t="shared" si="88"/>
        <v/>
      </c>
      <c r="G808" s="30" t="str">
        <f t="shared" si="89"/>
        <v/>
      </c>
      <c r="H808" s="101" t="str">
        <f>IF(AND(M808&gt;0,M808&lt;=STATS!$C$22),1,"")</f>
        <v/>
      </c>
      <c r="J808" s="12">
        <v>807</v>
      </c>
      <c r="K808"/>
      <c r="L808"/>
      <c r="R808" s="7"/>
      <c r="S808" s="7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  <c r="AF808" s="13"/>
      <c r="AG808" s="13"/>
      <c r="AH808" s="13"/>
      <c r="EZ808" s="98"/>
      <c r="FA808" s="98"/>
      <c r="FB808" s="98"/>
      <c r="FC808" s="98"/>
      <c r="FD808" s="98"/>
    </row>
    <row r="809" spans="2:160">
      <c r="B809" s="30">
        <f t="shared" si="84"/>
        <v>0</v>
      </c>
      <c r="C809" s="30" t="str">
        <f t="shared" si="85"/>
        <v/>
      </c>
      <c r="D809" s="30" t="str">
        <f t="shared" si="86"/>
        <v/>
      </c>
      <c r="E809" s="30" t="str">
        <f t="shared" si="87"/>
        <v/>
      </c>
      <c r="F809" s="30" t="str">
        <f t="shared" si="88"/>
        <v/>
      </c>
      <c r="G809" s="30" t="str">
        <f t="shared" si="89"/>
        <v/>
      </c>
      <c r="H809" s="101" t="str">
        <f>IF(AND(M809&gt;0,M809&lt;=STATS!$C$22),1,"")</f>
        <v/>
      </c>
      <c r="J809" s="12">
        <v>808</v>
      </c>
      <c r="K809"/>
      <c r="L809"/>
      <c r="R809" s="7"/>
      <c r="S809" s="7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  <c r="AF809" s="13"/>
      <c r="AG809" s="13"/>
      <c r="AH809" s="13"/>
      <c r="EZ809" s="98"/>
      <c r="FA809" s="98"/>
      <c r="FB809" s="98"/>
      <c r="FC809" s="98"/>
      <c r="FD809" s="98"/>
    </row>
    <row r="810" spans="2:160">
      <c r="B810" s="30">
        <f t="shared" si="84"/>
        <v>0</v>
      </c>
      <c r="C810" s="30" t="str">
        <f t="shared" si="85"/>
        <v/>
      </c>
      <c r="D810" s="30" t="str">
        <f t="shared" si="86"/>
        <v/>
      </c>
      <c r="E810" s="30" t="str">
        <f t="shared" si="87"/>
        <v/>
      </c>
      <c r="F810" s="30" t="str">
        <f t="shared" si="88"/>
        <v/>
      </c>
      <c r="G810" s="30" t="str">
        <f t="shared" si="89"/>
        <v/>
      </c>
      <c r="H810" s="101" t="str">
        <f>IF(AND(M810&gt;0,M810&lt;=STATS!$C$22),1,"")</f>
        <v/>
      </c>
      <c r="J810" s="12">
        <v>809</v>
      </c>
      <c r="K810"/>
      <c r="L810"/>
      <c r="R810" s="7"/>
      <c r="S810" s="7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  <c r="AF810" s="13"/>
      <c r="AG810" s="13"/>
      <c r="AH810" s="13"/>
      <c r="EZ810" s="98"/>
      <c r="FA810" s="98"/>
      <c r="FB810" s="98"/>
      <c r="FC810" s="98"/>
      <c r="FD810" s="98"/>
    </row>
    <row r="811" spans="2:160">
      <c r="B811" s="30">
        <f t="shared" si="84"/>
        <v>0</v>
      </c>
      <c r="C811" s="30" t="str">
        <f t="shared" si="85"/>
        <v/>
      </c>
      <c r="D811" s="30" t="str">
        <f t="shared" si="86"/>
        <v/>
      </c>
      <c r="E811" s="30" t="str">
        <f t="shared" si="87"/>
        <v/>
      </c>
      <c r="F811" s="30" t="str">
        <f t="shared" si="88"/>
        <v/>
      </c>
      <c r="G811" s="30" t="str">
        <f t="shared" si="89"/>
        <v/>
      </c>
      <c r="H811" s="101" t="str">
        <f>IF(AND(M811&gt;0,M811&lt;=STATS!$C$22),1,"")</f>
        <v/>
      </c>
      <c r="J811" s="12">
        <v>810</v>
      </c>
      <c r="K811"/>
      <c r="L811"/>
      <c r="R811" s="7"/>
      <c r="S811" s="7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  <c r="AF811" s="13"/>
      <c r="AG811" s="13"/>
      <c r="AH811" s="13"/>
      <c r="EZ811" s="98"/>
      <c r="FA811" s="98"/>
      <c r="FB811" s="98"/>
      <c r="FC811" s="98"/>
      <c r="FD811" s="98"/>
    </row>
    <row r="812" spans="2:160">
      <c r="B812" s="30">
        <f t="shared" si="84"/>
        <v>0</v>
      </c>
      <c r="C812" s="30" t="str">
        <f t="shared" si="85"/>
        <v/>
      </c>
      <c r="D812" s="30" t="str">
        <f t="shared" si="86"/>
        <v/>
      </c>
      <c r="E812" s="30" t="str">
        <f t="shared" si="87"/>
        <v/>
      </c>
      <c r="F812" s="30" t="str">
        <f t="shared" si="88"/>
        <v/>
      </c>
      <c r="G812" s="30" t="str">
        <f t="shared" si="89"/>
        <v/>
      </c>
      <c r="H812" s="101" t="str">
        <f>IF(AND(M812&gt;0,M812&lt;=STATS!$C$22),1,"")</f>
        <v/>
      </c>
      <c r="J812" s="12">
        <v>811</v>
      </c>
      <c r="K812"/>
      <c r="L812"/>
      <c r="R812" s="7"/>
      <c r="S812" s="7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  <c r="AF812" s="13"/>
      <c r="AG812" s="13"/>
      <c r="AH812" s="13"/>
      <c r="EZ812" s="98"/>
      <c r="FA812" s="98"/>
      <c r="FB812" s="98"/>
      <c r="FC812" s="98"/>
      <c r="FD812" s="98"/>
    </row>
    <row r="813" spans="2:160">
      <c r="B813" s="30">
        <f t="shared" si="84"/>
        <v>0</v>
      </c>
      <c r="C813" s="30" t="str">
        <f t="shared" si="85"/>
        <v/>
      </c>
      <c r="D813" s="30" t="str">
        <f t="shared" si="86"/>
        <v/>
      </c>
      <c r="E813" s="30" t="str">
        <f t="shared" si="87"/>
        <v/>
      </c>
      <c r="F813" s="30" t="str">
        <f t="shared" si="88"/>
        <v/>
      </c>
      <c r="G813" s="30" t="str">
        <f t="shared" si="89"/>
        <v/>
      </c>
      <c r="H813" s="101" t="str">
        <f>IF(AND(M813&gt;0,M813&lt;=STATS!$C$22),1,"")</f>
        <v/>
      </c>
      <c r="J813" s="12">
        <v>812</v>
      </c>
      <c r="K813"/>
      <c r="L813"/>
      <c r="R813" s="7"/>
      <c r="S813" s="7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  <c r="AF813" s="13"/>
      <c r="AG813" s="13"/>
      <c r="AH813" s="13"/>
      <c r="EZ813" s="98"/>
      <c r="FA813" s="98"/>
      <c r="FB813" s="98"/>
      <c r="FC813" s="98"/>
      <c r="FD813" s="98"/>
    </row>
    <row r="814" spans="2:160">
      <c r="B814" s="30">
        <f t="shared" si="84"/>
        <v>0</v>
      </c>
      <c r="C814" s="30" t="str">
        <f t="shared" si="85"/>
        <v/>
      </c>
      <c r="D814" s="30" t="str">
        <f t="shared" si="86"/>
        <v/>
      </c>
      <c r="E814" s="30" t="str">
        <f t="shared" si="87"/>
        <v/>
      </c>
      <c r="F814" s="30" t="str">
        <f t="shared" si="88"/>
        <v/>
      </c>
      <c r="G814" s="30" t="str">
        <f t="shared" si="89"/>
        <v/>
      </c>
      <c r="H814" s="101" t="str">
        <f>IF(AND(M814&gt;0,M814&lt;=STATS!$C$22),1,"")</f>
        <v/>
      </c>
      <c r="J814" s="12">
        <v>813</v>
      </c>
      <c r="K814"/>
      <c r="L814"/>
      <c r="R814" s="7"/>
      <c r="S814" s="7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  <c r="AF814" s="13"/>
      <c r="AG814" s="13"/>
      <c r="AH814" s="13"/>
      <c r="EZ814" s="98"/>
      <c r="FA814" s="98"/>
      <c r="FB814" s="98"/>
      <c r="FC814" s="98"/>
      <c r="FD814" s="98"/>
    </row>
    <row r="815" spans="2:160">
      <c r="B815" s="30">
        <f t="shared" si="84"/>
        <v>0</v>
      </c>
      <c r="C815" s="30" t="str">
        <f t="shared" si="85"/>
        <v/>
      </c>
      <c r="D815" s="30" t="str">
        <f t="shared" si="86"/>
        <v/>
      </c>
      <c r="E815" s="30" t="str">
        <f t="shared" si="87"/>
        <v/>
      </c>
      <c r="F815" s="30" t="str">
        <f t="shared" si="88"/>
        <v/>
      </c>
      <c r="G815" s="30" t="str">
        <f t="shared" si="89"/>
        <v/>
      </c>
      <c r="H815" s="101" t="str">
        <f>IF(AND(M815&gt;0,M815&lt;=STATS!$C$22),1,"")</f>
        <v/>
      </c>
      <c r="J815" s="12">
        <v>814</v>
      </c>
      <c r="K815"/>
      <c r="L815"/>
      <c r="R815" s="7"/>
      <c r="S815" s="7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  <c r="AF815" s="13"/>
      <c r="AG815" s="13"/>
      <c r="AH815" s="13"/>
      <c r="EZ815" s="98"/>
      <c r="FA815" s="98"/>
      <c r="FB815" s="98"/>
      <c r="FC815" s="98"/>
      <c r="FD815" s="98"/>
    </row>
    <row r="816" spans="2:160">
      <c r="B816" s="30">
        <f t="shared" si="84"/>
        <v>0</v>
      </c>
      <c r="C816" s="30" t="str">
        <f t="shared" si="85"/>
        <v/>
      </c>
      <c r="D816" s="30" t="str">
        <f t="shared" si="86"/>
        <v/>
      </c>
      <c r="E816" s="30" t="str">
        <f t="shared" si="87"/>
        <v/>
      </c>
      <c r="F816" s="30" t="str">
        <f t="shared" si="88"/>
        <v/>
      </c>
      <c r="G816" s="30" t="str">
        <f t="shared" si="89"/>
        <v/>
      </c>
      <c r="H816" s="101" t="str">
        <f>IF(AND(M816&gt;0,M816&lt;=STATS!$C$22),1,"")</f>
        <v/>
      </c>
      <c r="J816" s="12">
        <v>815</v>
      </c>
      <c r="K816"/>
      <c r="L816"/>
      <c r="R816" s="7"/>
      <c r="S816" s="7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  <c r="AE816" s="13"/>
      <c r="AF816" s="13"/>
      <c r="AG816" s="13"/>
      <c r="AH816" s="13"/>
      <c r="EZ816" s="98"/>
      <c r="FA816" s="98"/>
      <c r="FB816" s="98"/>
      <c r="FC816" s="98"/>
      <c r="FD816" s="98"/>
    </row>
    <row r="817" spans="2:160">
      <c r="B817" s="30">
        <f t="shared" si="84"/>
        <v>0</v>
      </c>
      <c r="C817" s="30" t="str">
        <f t="shared" si="85"/>
        <v/>
      </c>
      <c r="D817" s="30" t="str">
        <f t="shared" si="86"/>
        <v/>
      </c>
      <c r="E817" s="30" t="str">
        <f t="shared" si="87"/>
        <v/>
      </c>
      <c r="F817" s="30" t="str">
        <f t="shared" si="88"/>
        <v/>
      </c>
      <c r="G817" s="30" t="str">
        <f t="shared" si="89"/>
        <v/>
      </c>
      <c r="H817" s="101" t="str">
        <f>IF(AND(M817&gt;0,M817&lt;=STATS!$C$22),1,"")</f>
        <v/>
      </c>
      <c r="J817" s="12">
        <v>816</v>
      </c>
      <c r="K817"/>
      <c r="L817"/>
      <c r="R817" s="7"/>
      <c r="S817" s="7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  <c r="AF817" s="13"/>
      <c r="AG817" s="13"/>
      <c r="AH817" s="13"/>
      <c r="EZ817" s="98"/>
      <c r="FA817" s="98"/>
      <c r="FB817" s="98"/>
      <c r="FC817" s="98"/>
      <c r="FD817" s="98"/>
    </row>
    <row r="818" spans="2:160">
      <c r="B818" s="30">
        <f t="shared" si="84"/>
        <v>0</v>
      </c>
      <c r="C818" s="30" t="str">
        <f t="shared" si="85"/>
        <v/>
      </c>
      <c r="D818" s="30" t="str">
        <f t="shared" si="86"/>
        <v/>
      </c>
      <c r="E818" s="30" t="str">
        <f t="shared" si="87"/>
        <v/>
      </c>
      <c r="F818" s="30" t="str">
        <f t="shared" si="88"/>
        <v/>
      </c>
      <c r="G818" s="30" t="str">
        <f t="shared" si="89"/>
        <v/>
      </c>
      <c r="H818" s="101" t="str">
        <f>IF(AND(M818&gt;0,M818&lt;=STATS!$C$22),1,"")</f>
        <v/>
      </c>
      <c r="J818" s="12">
        <v>817</v>
      </c>
      <c r="K818"/>
      <c r="L818"/>
      <c r="R818" s="7"/>
      <c r="S818" s="7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  <c r="AE818" s="13"/>
      <c r="AF818" s="13"/>
      <c r="AG818" s="13"/>
      <c r="AH818" s="13"/>
      <c r="EZ818" s="98"/>
      <c r="FA818" s="98"/>
      <c r="FB818" s="98"/>
      <c r="FC818" s="98"/>
      <c r="FD818" s="98"/>
    </row>
    <row r="819" spans="2:160">
      <c r="B819" s="30">
        <f t="shared" si="84"/>
        <v>0</v>
      </c>
      <c r="C819" s="30" t="str">
        <f t="shared" si="85"/>
        <v/>
      </c>
      <c r="D819" s="30" t="str">
        <f t="shared" si="86"/>
        <v/>
      </c>
      <c r="E819" s="30" t="str">
        <f t="shared" si="87"/>
        <v/>
      </c>
      <c r="F819" s="30" t="str">
        <f t="shared" si="88"/>
        <v/>
      </c>
      <c r="G819" s="30" t="str">
        <f t="shared" si="89"/>
        <v/>
      </c>
      <c r="H819" s="101" t="str">
        <f>IF(AND(M819&gt;0,M819&lt;=STATS!$C$22),1,"")</f>
        <v/>
      </c>
      <c r="J819" s="12">
        <v>818</v>
      </c>
      <c r="K819"/>
      <c r="L819"/>
      <c r="R819" s="7"/>
      <c r="S819" s="7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  <c r="AF819" s="13"/>
      <c r="AG819" s="13"/>
      <c r="AH819" s="13"/>
      <c r="EZ819" s="98"/>
      <c r="FA819" s="98"/>
      <c r="FB819" s="98"/>
      <c r="FC819" s="98"/>
      <c r="FD819" s="98"/>
    </row>
    <row r="820" spans="2:160">
      <c r="B820" s="30">
        <f t="shared" si="84"/>
        <v>0</v>
      </c>
      <c r="C820" s="30" t="str">
        <f t="shared" si="85"/>
        <v/>
      </c>
      <c r="D820" s="30" t="str">
        <f t="shared" si="86"/>
        <v/>
      </c>
      <c r="E820" s="30" t="str">
        <f t="shared" si="87"/>
        <v/>
      </c>
      <c r="F820" s="30" t="str">
        <f t="shared" si="88"/>
        <v/>
      </c>
      <c r="G820" s="30" t="str">
        <f t="shared" si="89"/>
        <v/>
      </c>
      <c r="H820" s="101" t="str">
        <f>IF(AND(M820&gt;0,M820&lt;=STATS!$C$22),1,"")</f>
        <v/>
      </c>
      <c r="J820" s="12">
        <v>819</v>
      </c>
      <c r="K820"/>
      <c r="L820"/>
      <c r="R820" s="7"/>
      <c r="S820" s="7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  <c r="AF820" s="13"/>
      <c r="AG820" s="13"/>
      <c r="AH820" s="13"/>
      <c r="EZ820" s="98"/>
      <c r="FA820" s="98"/>
      <c r="FB820" s="98"/>
      <c r="FC820" s="98"/>
      <c r="FD820" s="98"/>
    </row>
    <row r="821" spans="2:160">
      <c r="B821" s="30">
        <f t="shared" si="84"/>
        <v>0</v>
      </c>
      <c r="C821" s="30" t="str">
        <f t="shared" si="85"/>
        <v/>
      </c>
      <c r="D821" s="30" t="str">
        <f t="shared" si="86"/>
        <v/>
      </c>
      <c r="E821" s="30" t="str">
        <f t="shared" si="87"/>
        <v/>
      </c>
      <c r="F821" s="30" t="str">
        <f t="shared" si="88"/>
        <v/>
      </c>
      <c r="G821" s="30" t="str">
        <f t="shared" si="89"/>
        <v/>
      </c>
      <c r="H821" s="101" t="str">
        <f>IF(AND(M821&gt;0,M821&lt;=STATS!$C$22),1,"")</f>
        <v/>
      </c>
      <c r="J821" s="12">
        <v>820</v>
      </c>
      <c r="K821"/>
      <c r="L821"/>
      <c r="R821" s="7"/>
      <c r="S821" s="7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  <c r="AF821" s="13"/>
      <c r="AG821" s="13"/>
      <c r="AH821" s="13"/>
      <c r="EZ821" s="98"/>
      <c r="FA821" s="98"/>
      <c r="FB821" s="98"/>
      <c r="FC821" s="98"/>
      <c r="FD821" s="98"/>
    </row>
    <row r="822" spans="2:160">
      <c r="B822" s="30">
        <f t="shared" si="84"/>
        <v>0</v>
      </c>
      <c r="C822" s="30" t="str">
        <f t="shared" si="85"/>
        <v/>
      </c>
      <c r="D822" s="30" t="str">
        <f t="shared" si="86"/>
        <v/>
      </c>
      <c r="E822" s="30" t="str">
        <f t="shared" si="87"/>
        <v/>
      </c>
      <c r="F822" s="30" t="str">
        <f t="shared" si="88"/>
        <v/>
      </c>
      <c r="G822" s="30" t="str">
        <f t="shared" si="89"/>
        <v/>
      </c>
      <c r="H822" s="101" t="str">
        <f>IF(AND(M822&gt;0,M822&lt;=STATS!$C$22),1,"")</f>
        <v/>
      </c>
      <c r="J822" s="12">
        <v>821</v>
      </c>
      <c r="K822"/>
      <c r="L822"/>
      <c r="R822" s="7"/>
      <c r="S822" s="7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  <c r="AF822" s="13"/>
      <c r="AG822" s="13"/>
      <c r="AH822" s="13"/>
      <c r="EZ822" s="98"/>
      <c r="FA822" s="98"/>
      <c r="FB822" s="98"/>
      <c r="FC822" s="98"/>
      <c r="FD822" s="98"/>
    </row>
    <row r="823" spans="2:160">
      <c r="B823" s="30">
        <f t="shared" si="84"/>
        <v>0</v>
      </c>
      <c r="C823" s="30" t="str">
        <f t="shared" si="85"/>
        <v/>
      </c>
      <c r="D823" s="30" t="str">
        <f t="shared" si="86"/>
        <v/>
      </c>
      <c r="E823" s="30" t="str">
        <f t="shared" si="87"/>
        <v/>
      </c>
      <c r="F823" s="30" t="str">
        <f t="shared" si="88"/>
        <v/>
      </c>
      <c r="G823" s="30" t="str">
        <f t="shared" si="89"/>
        <v/>
      </c>
      <c r="H823" s="101" t="str">
        <f>IF(AND(M823&gt;0,M823&lt;=STATS!$C$22),1,"")</f>
        <v/>
      </c>
      <c r="J823" s="12">
        <v>822</v>
      </c>
      <c r="K823"/>
      <c r="L823"/>
      <c r="R823" s="7"/>
      <c r="S823" s="7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  <c r="AF823" s="13"/>
      <c r="AG823" s="13"/>
      <c r="AH823" s="13"/>
      <c r="EZ823" s="98"/>
      <c r="FA823" s="98"/>
      <c r="FB823" s="98"/>
      <c r="FC823" s="98"/>
      <c r="FD823" s="98"/>
    </row>
    <row r="824" spans="2:160">
      <c r="B824" s="30">
        <f t="shared" si="84"/>
        <v>0</v>
      </c>
      <c r="C824" s="30" t="str">
        <f t="shared" si="85"/>
        <v/>
      </c>
      <c r="D824" s="30" t="str">
        <f t="shared" si="86"/>
        <v/>
      </c>
      <c r="E824" s="30" t="str">
        <f t="shared" si="87"/>
        <v/>
      </c>
      <c r="F824" s="30" t="str">
        <f t="shared" si="88"/>
        <v/>
      </c>
      <c r="G824" s="30" t="str">
        <f t="shared" si="89"/>
        <v/>
      </c>
      <c r="H824" s="101" t="str">
        <f>IF(AND(M824&gt;0,M824&lt;=STATS!$C$22),1,"")</f>
        <v/>
      </c>
      <c r="J824" s="12">
        <v>823</v>
      </c>
      <c r="K824"/>
      <c r="L824"/>
      <c r="R824" s="7"/>
      <c r="S824" s="7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  <c r="AE824" s="13"/>
      <c r="AF824" s="13"/>
      <c r="AG824" s="13"/>
      <c r="AH824" s="13"/>
      <c r="EZ824" s="98"/>
      <c r="FA824" s="98"/>
      <c r="FB824" s="98"/>
      <c r="FC824" s="98"/>
      <c r="FD824" s="98"/>
    </row>
    <row r="825" spans="2:160">
      <c r="B825" s="30">
        <f t="shared" si="84"/>
        <v>0</v>
      </c>
      <c r="C825" s="30" t="str">
        <f t="shared" si="85"/>
        <v/>
      </c>
      <c r="D825" s="30" t="str">
        <f t="shared" si="86"/>
        <v/>
      </c>
      <c r="E825" s="30" t="str">
        <f t="shared" si="87"/>
        <v/>
      </c>
      <c r="F825" s="30" t="str">
        <f t="shared" si="88"/>
        <v/>
      </c>
      <c r="G825" s="30" t="str">
        <f t="shared" si="89"/>
        <v/>
      </c>
      <c r="H825" s="101" t="str">
        <f>IF(AND(M825&gt;0,M825&lt;=STATS!$C$22),1,"")</f>
        <v/>
      </c>
      <c r="J825" s="12">
        <v>824</v>
      </c>
      <c r="K825"/>
      <c r="L825"/>
      <c r="R825" s="7"/>
      <c r="S825" s="7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  <c r="AF825" s="13"/>
      <c r="AG825" s="13"/>
      <c r="AH825" s="13"/>
      <c r="EZ825" s="98"/>
      <c r="FA825" s="98"/>
      <c r="FB825" s="98"/>
      <c r="FC825" s="98"/>
      <c r="FD825" s="98"/>
    </row>
    <row r="826" spans="2:160">
      <c r="B826" s="30">
        <f t="shared" si="84"/>
        <v>0</v>
      </c>
      <c r="C826" s="30" t="str">
        <f t="shared" si="85"/>
        <v/>
      </c>
      <c r="D826" s="30" t="str">
        <f t="shared" si="86"/>
        <v/>
      </c>
      <c r="E826" s="30" t="str">
        <f t="shared" si="87"/>
        <v/>
      </c>
      <c r="F826" s="30" t="str">
        <f t="shared" si="88"/>
        <v/>
      </c>
      <c r="G826" s="30" t="str">
        <f t="shared" si="89"/>
        <v/>
      </c>
      <c r="H826" s="101" t="str">
        <f>IF(AND(M826&gt;0,M826&lt;=STATS!$C$22),1,"")</f>
        <v/>
      </c>
      <c r="J826" s="12">
        <v>825</v>
      </c>
      <c r="K826"/>
      <c r="L826"/>
      <c r="R826" s="7"/>
      <c r="S826" s="7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  <c r="AE826" s="13"/>
      <c r="AF826" s="13"/>
      <c r="AG826" s="13"/>
      <c r="AH826" s="13"/>
      <c r="EZ826" s="98"/>
      <c r="FA826" s="98"/>
      <c r="FB826" s="98"/>
      <c r="FC826" s="98"/>
      <c r="FD826" s="98"/>
    </row>
    <row r="827" spans="2:160">
      <c r="B827" s="30">
        <f t="shared" si="84"/>
        <v>0</v>
      </c>
      <c r="C827" s="30" t="str">
        <f t="shared" si="85"/>
        <v/>
      </c>
      <c r="D827" s="30" t="str">
        <f t="shared" si="86"/>
        <v/>
      </c>
      <c r="E827" s="30" t="str">
        <f t="shared" si="87"/>
        <v/>
      </c>
      <c r="F827" s="30" t="str">
        <f t="shared" si="88"/>
        <v/>
      </c>
      <c r="G827" s="30" t="str">
        <f t="shared" si="89"/>
        <v/>
      </c>
      <c r="H827" s="101" t="str">
        <f>IF(AND(M827&gt;0,M827&lt;=STATS!$C$22),1,"")</f>
        <v/>
      </c>
      <c r="J827" s="12">
        <v>826</v>
      </c>
      <c r="K827"/>
      <c r="L827"/>
      <c r="R827" s="7"/>
      <c r="S827" s="7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  <c r="AF827" s="13"/>
      <c r="AG827" s="13"/>
      <c r="AH827" s="13"/>
      <c r="EZ827" s="98"/>
      <c r="FA827" s="98"/>
      <c r="FB827" s="98"/>
      <c r="FC827" s="98"/>
      <c r="FD827" s="98"/>
    </row>
    <row r="828" spans="2:160">
      <c r="B828" s="30">
        <f t="shared" si="84"/>
        <v>0</v>
      </c>
      <c r="C828" s="30" t="str">
        <f t="shared" si="85"/>
        <v/>
      </c>
      <c r="D828" s="30" t="str">
        <f t="shared" si="86"/>
        <v/>
      </c>
      <c r="E828" s="30" t="str">
        <f t="shared" si="87"/>
        <v/>
      </c>
      <c r="F828" s="30" t="str">
        <f t="shared" si="88"/>
        <v/>
      </c>
      <c r="G828" s="30" t="str">
        <f t="shared" si="89"/>
        <v/>
      </c>
      <c r="H828" s="101" t="str">
        <f>IF(AND(M828&gt;0,M828&lt;=STATS!$C$22),1,"")</f>
        <v/>
      </c>
      <c r="J828" s="12">
        <v>827</v>
      </c>
      <c r="K828"/>
      <c r="L828"/>
      <c r="R828" s="7"/>
      <c r="S828" s="7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  <c r="AE828" s="13"/>
      <c r="AF828" s="13"/>
      <c r="AG828" s="13"/>
      <c r="AH828" s="13"/>
      <c r="EZ828" s="98"/>
      <c r="FA828" s="98"/>
      <c r="FB828" s="98"/>
      <c r="FC828" s="98"/>
      <c r="FD828" s="98"/>
    </row>
    <row r="829" spans="2:160">
      <c r="B829" s="30">
        <f t="shared" si="84"/>
        <v>0</v>
      </c>
      <c r="C829" s="30" t="str">
        <f t="shared" si="85"/>
        <v/>
      </c>
      <c r="D829" s="30" t="str">
        <f t="shared" si="86"/>
        <v/>
      </c>
      <c r="E829" s="30" t="str">
        <f t="shared" si="87"/>
        <v/>
      </c>
      <c r="F829" s="30" t="str">
        <f t="shared" si="88"/>
        <v/>
      </c>
      <c r="G829" s="30" t="str">
        <f t="shared" si="89"/>
        <v/>
      </c>
      <c r="H829" s="101" t="str">
        <f>IF(AND(M829&gt;0,M829&lt;=STATS!$C$22),1,"")</f>
        <v/>
      </c>
      <c r="J829" s="12">
        <v>828</v>
      </c>
      <c r="K829"/>
      <c r="L829"/>
      <c r="R829" s="7"/>
      <c r="S829" s="7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  <c r="AE829" s="13"/>
      <c r="AF829" s="13"/>
      <c r="AG829" s="13"/>
      <c r="AH829" s="13"/>
      <c r="EZ829" s="98"/>
      <c r="FA829" s="98"/>
      <c r="FB829" s="98"/>
      <c r="FC829" s="98"/>
      <c r="FD829" s="98"/>
    </row>
    <row r="830" spans="2:160">
      <c r="B830" s="30">
        <f t="shared" si="84"/>
        <v>0</v>
      </c>
      <c r="C830" s="30" t="str">
        <f t="shared" si="85"/>
        <v/>
      </c>
      <c r="D830" s="30" t="str">
        <f t="shared" si="86"/>
        <v/>
      </c>
      <c r="E830" s="30" t="str">
        <f t="shared" si="87"/>
        <v/>
      </c>
      <c r="F830" s="30" t="str">
        <f t="shared" si="88"/>
        <v/>
      </c>
      <c r="G830" s="30" t="str">
        <f t="shared" si="89"/>
        <v/>
      </c>
      <c r="H830" s="101" t="str">
        <f>IF(AND(M830&gt;0,M830&lt;=STATS!$C$22),1,"")</f>
        <v/>
      </c>
      <c r="J830" s="12">
        <v>829</v>
      </c>
      <c r="K830"/>
      <c r="L830"/>
      <c r="R830" s="7"/>
      <c r="S830" s="7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  <c r="AE830" s="13"/>
      <c r="AF830" s="13"/>
      <c r="AG830" s="13"/>
      <c r="AH830" s="13"/>
      <c r="EZ830" s="98"/>
      <c r="FA830" s="98"/>
      <c r="FB830" s="98"/>
      <c r="FC830" s="98"/>
      <c r="FD830" s="98"/>
    </row>
    <row r="831" spans="2:160">
      <c r="B831" s="30">
        <f t="shared" si="84"/>
        <v>0</v>
      </c>
      <c r="C831" s="30" t="str">
        <f t="shared" si="85"/>
        <v/>
      </c>
      <c r="D831" s="30" t="str">
        <f t="shared" si="86"/>
        <v/>
      </c>
      <c r="E831" s="30" t="str">
        <f t="shared" si="87"/>
        <v/>
      </c>
      <c r="F831" s="30" t="str">
        <f t="shared" si="88"/>
        <v/>
      </c>
      <c r="G831" s="30" t="str">
        <f t="shared" si="89"/>
        <v/>
      </c>
      <c r="H831" s="101" t="str">
        <f>IF(AND(M831&gt;0,M831&lt;=STATS!$C$22),1,"")</f>
        <v/>
      </c>
      <c r="J831" s="12">
        <v>830</v>
      </c>
      <c r="K831"/>
      <c r="L831"/>
      <c r="R831" s="7"/>
      <c r="S831" s="7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  <c r="AF831" s="13"/>
      <c r="AG831" s="13"/>
      <c r="AH831" s="13"/>
      <c r="EZ831" s="98"/>
      <c r="FA831" s="98"/>
      <c r="FB831" s="98"/>
      <c r="FC831" s="98"/>
      <c r="FD831" s="98"/>
    </row>
    <row r="832" spans="2:160">
      <c r="B832" s="30">
        <f t="shared" si="84"/>
        <v>0</v>
      </c>
      <c r="C832" s="30" t="str">
        <f t="shared" si="85"/>
        <v/>
      </c>
      <c r="D832" s="30" t="str">
        <f t="shared" si="86"/>
        <v/>
      </c>
      <c r="E832" s="30" t="str">
        <f t="shared" si="87"/>
        <v/>
      </c>
      <c r="F832" s="30" t="str">
        <f t="shared" si="88"/>
        <v/>
      </c>
      <c r="G832" s="30" t="str">
        <f t="shared" si="89"/>
        <v/>
      </c>
      <c r="H832" s="101" t="str">
        <f>IF(AND(M832&gt;0,M832&lt;=STATS!$C$22),1,"")</f>
        <v/>
      </c>
      <c r="J832" s="12">
        <v>831</v>
      </c>
      <c r="K832"/>
      <c r="L832"/>
      <c r="R832" s="7"/>
      <c r="S832" s="7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  <c r="AF832" s="13"/>
      <c r="AG832" s="13"/>
      <c r="AH832" s="13"/>
      <c r="EZ832" s="98"/>
      <c r="FA832" s="98"/>
      <c r="FB832" s="98"/>
      <c r="FC832" s="98"/>
      <c r="FD832" s="98"/>
    </row>
    <row r="833" spans="2:160">
      <c r="B833" s="30">
        <f t="shared" si="84"/>
        <v>0</v>
      </c>
      <c r="C833" s="30" t="str">
        <f t="shared" si="85"/>
        <v/>
      </c>
      <c r="D833" s="30" t="str">
        <f t="shared" si="86"/>
        <v/>
      </c>
      <c r="E833" s="30" t="str">
        <f t="shared" si="87"/>
        <v/>
      </c>
      <c r="F833" s="30" t="str">
        <f t="shared" si="88"/>
        <v/>
      </c>
      <c r="G833" s="30" t="str">
        <f t="shared" si="89"/>
        <v/>
      </c>
      <c r="H833" s="101" t="str">
        <f>IF(AND(M833&gt;0,M833&lt;=STATS!$C$22),1,"")</f>
        <v/>
      </c>
      <c r="J833" s="12">
        <v>832</v>
      </c>
      <c r="K833"/>
      <c r="L833"/>
      <c r="R833" s="7"/>
      <c r="S833" s="7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  <c r="AF833" s="13"/>
      <c r="AG833" s="13"/>
      <c r="AH833" s="13"/>
      <c r="EZ833" s="98"/>
      <c r="FA833" s="98"/>
      <c r="FB833" s="98"/>
      <c r="FC833" s="98"/>
      <c r="FD833" s="98"/>
    </row>
    <row r="834" spans="2:160">
      <c r="B834" s="30">
        <f t="shared" ref="B834:B897" si="90">COUNT(R834:EY834,FE834:FM834)</f>
        <v>0</v>
      </c>
      <c r="C834" s="30" t="str">
        <f t="shared" ref="C834:C897" si="91">IF(COUNT(R834:EY834,FE834:FM834)&gt;0,COUNT(R834:EY834,FE834:FM834),"")</f>
        <v/>
      </c>
      <c r="D834" s="30" t="str">
        <f t="shared" ref="D834:D897" si="92">IF(COUNT(T834:BJ834,BL834:BT834,BV834:CB834,CD834:EY834,FE834:FM834)&gt;0,COUNT(T834:BJ834,BL834:BT834,BV834:CB834,CD834:EY834,FE834:FM834),"")</f>
        <v/>
      </c>
      <c r="E834" s="30" t="str">
        <f t="shared" ref="E834:E897" si="93">IF(H834=1,COUNT(R834:EY834,FE834:FM834),"")</f>
        <v/>
      </c>
      <c r="F834" s="30" t="str">
        <f t="shared" ref="F834:F897" si="94">IF(H834=1,COUNT(T834:BJ834,BL834:BT834,BV834:CB834,CD834:EY834,FE834:FM834),"")</f>
        <v/>
      </c>
      <c r="G834" s="30" t="str">
        <f t="shared" ref="G834:G897" si="95">IF($B834&gt;=1,$M834,"")</f>
        <v/>
      </c>
      <c r="H834" s="101" t="str">
        <f>IF(AND(M834&gt;0,M834&lt;=STATS!$C$22),1,"")</f>
        <v/>
      </c>
      <c r="J834" s="12">
        <v>833</v>
      </c>
      <c r="K834"/>
      <c r="L834"/>
      <c r="R834" s="7"/>
      <c r="S834" s="7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  <c r="AE834" s="13"/>
      <c r="AF834" s="13"/>
      <c r="AG834" s="13"/>
      <c r="AH834" s="13"/>
      <c r="EZ834" s="98"/>
      <c r="FA834" s="98"/>
      <c r="FB834" s="98"/>
      <c r="FC834" s="98"/>
      <c r="FD834" s="98"/>
    </row>
    <row r="835" spans="2:160">
      <c r="B835" s="30">
        <f t="shared" si="90"/>
        <v>0</v>
      </c>
      <c r="C835" s="30" t="str">
        <f t="shared" si="91"/>
        <v/>
      </c>
      <c r="D835" s="30" t="str">
        <f t="shared" si="92"/>
        <v/>
      </c>
      <c r="E835" s="30" t="str">
        <f t="shared" si="93"/>
        <v/>
      </c>
      <c r="F835" s="30" t="str">
        <f t="shared" si="94"/>
        <v/>
      </c>
      <c r="G835" s="30" t="str">
        <f t="shared" si="95"/>
        <v/>
      </c>
      <c r="H835" s="101" t="str">
        <f>IF(AND(M835&gt;0,M835&lt;=STATS!$C$22),1,"")</f>
        <v/>
      </c>
      <c r="J835" s="12">
        <v>834</v>
      </c>
      <c r="K835"/>
      <c r="L835"/>
      <c r="R835" s="7"/>
      <c r="S835" s="7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  <c r="AF835" s="13"/>
      <c r="AG835" s="13"/>
      <c r="AH835" s="13"/>
      <c r="EZ835" s="98"/>
      <c r="FA835" s="98"/>
      <c r="FB835" s="98"/>
      <c r="FC835" s="98"/>
      <c r="FD835" s="98"/>
    </row>
    <row r="836" spans="2:160">
      <c r="B836" s="30">
        <f t="shared" si="90"/>
        <v>0</v>
      </c>
      <c r="C836" s="30" t="str">
        <f t="shared" si="91"/>
        <v/>
      </c>
      <c r="D836" s="30" t="str">
        <f t="shared" si="92"/>
        <v/>
      </c>
      <c r="E836" s="30" t="str">
        <f t="shared" si="93"/>
        <v/>
      </c>
      <c r="F836" s="30" t="str">
        <f t="shared" si="94"/>
        <v/>
      </c>
      <c r="G836" s="30" t="str">
        <f t="shared" si="95"/>
        <v/>
      </c>
      <c r="H836" s="101" t="str">
        <f>IF(AND(M836&gt;0,M836&lt;=STATS!$C$22),1,"")</f>
        <v/>
      </c>
      <c r="J836" s="12">
        <v>835</v>
      </c>
      <c r="K836"/>
      <c r="L836"/>
      <c r="R836" s="7"/>
      <c r="S836" s="7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  <c r="AE836" s="13"/>
      <c r="AF836" s="13"/>
      <c r="AG836" s="13"/>
      <c r="AH836" s="13"/>
      <c r="EZ836" s="98"/>
      <c r="FA836" s="98"/>
      <c r="FB836" s="98"/>
      <c r="FC836" s="98"/>
      <c r="FD836" s="98"/>
    </row>
    <row r="837" spans="2:160">
      <c r="B837" s="30">
        <f t="shared" si="90"/>
        <v>0</v>
      </c>
      <c r="C837" s="30" t="str">
        <f t="shared" si="91"/>
        <v/>
      </c>
      <c r="D837" s="30" t="str">
        <f t="shared" si="92"/>
        <v/>
      </c>
      <c r="E837" s="30" t="str">
        <f t="shared" si="93"/>
        <v/>
      </c>
      <c r="F837" s="30" t="str">
        <f t="shared" si="94"/>
        <v/>
      </c>
      <c r="G837" s="30" t="str">
        <f t="shared" si="95"/>
        <v/>
      </c>
      <c r="H837" s="101" t="str">
        <f>IF(AND(M837&gt;0,M837&lt;=STATS!$C$22),1,"")</f>
        <v/>
      </c>
      <c r="J837" s="12">
        <v>836</v>
      </c>
      <c r="K837"/>
      <c r="L837"/>
      <c r="R837" s="7"/>
      <c r="S837" s="7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  <c r="AF837" s="13"/>
      <c r="AG837" s="13"/>
      <c r="AH837" s="13"/>
      <c r="EZ837" s="98"/>
      <c r="FA837" s="98"/>
      <c r="FB837" s="98"/>
      <c r="FC837" s="98"/>
      <c r="FD837" s="98"/>
    </row>
    <row r="838" spans="2:160">
      <c r="B838" s="30">
        <f t="shared" si="90"/>
        <v>0</v>
      </c>
      <c r="C838" s="30" t="str">
        <f t="shared" si="91"/>
        <v/>
      </c>
      <c r="D838" s="30" t="str">
        <f t="shared" si="92"/>
        <v/>
      </c>
      <c r="E838" s="30" t="str">
        <f t="shared" si="93"/>
        <v/>
      </c>
      <c r="F838" s="30" t="str">
        <f t="shared" si="94"/>
        <v/>
      </c>
      <c r="G838" s="30" t="str">
        <f t="shared" si="95"/>
        <v/>
      </c>
      <c r="H838" s="101" t="str">
        <f>IF(AND(M838&gt;0,M838&lt;=STATS!$C$22),1,"")</f>
        <v/>
      </c>
      <c r="J838" s="12">
        <v>837</v>
      </c>
      <c r="K838"/>
      <c r="L838"/>
      <c r="R838" s="7"/>
      <c r="S838" s="7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  <c r="AE838" s="13"/>
      <c r="AF838" s="13"/>
      <c r="AG838" s="13"/>
      <c r="AH838" s="13"/>
      <c r="EZ838" s="98"/>
      <c r="FA838" s="98"/>
      <c r="FB838" s="98"/>
      <c r="FC838" s="98"/>
      <c r="FD838" s="98"/>
    </row>
    <row r="839" spans="2:160">
      <c r="B839" s="30">
        <f t="shared" si="90"/>
        <v>0</v>
      </c>
      <c r="C839" s="30" t="str">
        <f t="shared" si="91"/>
        <v/>
      </c>
      <c r="D839" s="30" t="str">
        <f t="shared" si="92"/>
        <v/>
      </c>
      <c r="E839" s="30" t="str">
        <f t="shared" si="93"/>
        <v/>
      </c>
      <c r="F839" s="30" t="str">
        <f t="shared" si="94"/>
        <v/>
      </c>
      <c r="G839" s="30" t="str">
        <f t="shared" si="95"/>
        <v/>
      </c>
      <c r="H839" s="101" t="str">
        <f>IF(AND(M839&gt;0,M839&lt;=STATS!$C$22),1,"")</f>
        <v/>
      </c>
      <c r="J839" s="12">
        <v>838</v>
      </c>
      <c r="K839"/>
      <c r="L839"/>
      <c r="R839" s="7"/>
      <c r="S839" s="7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  <c r="AF839" s="13"/>
      <c r="AG839" s="13"/>
      <c r="AH839" s="13"/>
      <c r="EZ839" s="98"/>
      <c r="FA839" s="98"/>
      <c r="FB839" s="98"/>
      <c r="FC839" s="98"/>
      <c r="FD839" s="98"/>
    </row>
    <row r="840" spans="2:160">
      <c r="B840" s="30">
        <f t="shared" si="90"/>
        <v>0</v>
      </c>
      <c r="C840" s="30" t="str">
        <f t="shared" si="91"/>
        <v/>
      </c>
      <c r="D840" s="30" t="str">
        <f t="shared" si="92"/>
        <v/>
      </c>
      <c r="E840" s="30" t="str">
        <f t="shared" si="93"/>
        <v/>
      </c>
      <c r="F840" s="30" t="str">
        <f t="shared" si="94"/>
        <v/>
      </c>
      <c r="G840" s="30" t="str">
        <f t="shared" si="95"/>
        <v/>
      </c>
      <c r="H840" s="101" t="str">
        <f>IF(AND(M840&gt;0,M840&lt;=STATS!$C$22),1,"")</f>
        <v/>
      </c>
      <c r="J840" s="12">
        <v>839</v>
      </c>
      <c r="K840"/>
      <c r="L840"/>
      <c r="R840" s="7"/>
      <c r="S840" s="7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  <c r="AF840" s="13"/>
      <c r="AG840" s="13"/>
      <c r="AH840" s="13"/>
      <c r="EZ840" s="98"/>
      <c r="FA840" s="98"/>
      <c r="FB840" s="98"/>
      <c r="FC840" s="98"/>
      <c r="FD840" s="98"/>
    </row>
    <row r="841" spans="2:160">
      <c r="B841" s="30">
        <f t="shared" si="90"/>
        <v>0</v>
      </c>
      <c r="C841" s="30" t="str">
        <f t="shared" si="91"/>
        <v/>
      </c>
      <c r="D841" s="30" t="str">
        <f t="shared" si="92"/>
        <v/>
      </c>
      <c r="E841" s="30" t="str">
        <f t="shared" si="93"/>
        <v/>
      </c>
      <c r="F841" s="30" t="str">
        <f t="shared" si="94"/>
        <v/>
      </c>
      <c r="G841" s="30" t="str">
        <f t="shared" si="95"/>
        <v/>
      </c>
      <c r="H841" s="101" t="str">
        <f>IF(AND(M841&gt;0,M841&lt;=STATS!$C$22),1,"")</f>
        <v/>
      </c>
      <c r="J841" s="12">
        <v>840</v>
      </c>
      <c r="K841"/>
      <c r="L841"/>
      <c r="R841" s="7"/>
      <c r="S841" s="7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  <c r="AF841" s="13"/>
      <c r="AG841" s="13"/>
      <c r="AH841" s="13"/>
      <c r="EZ841" s="98"/>
      <c r="FA841" s="98"/>
      <c r="FB841" s="98"/>
      <c r="FC841" s="98"/>
      <c r="FD841" s="98"/>
    </row>
    <row r="842" spans="2:160">
      <c r="B842" s="30">
        <f t="shared" si="90"/>
        <v>0</v>
      </c>
      <c r="C842" s="30" t="str">
        <f t="shared" si="91"/>
        <v/>
      </c>
      <c r="D842" s="30" t="str">
        <f t="shared" si="92"/>
        <v/>
      </c>
      <c r="E842" s="30" t="str">
        <f t="shared" si="93"/>
        <v/>
      </c>
      <c r="F842" s="30" t="str">
        <f t="shared" si="94"/>
        <v/>
      </c>
      <c r="G842" s="30" t="str">
        <f t="shared" si="95"/>
        <v/>
      </c>
      <c r="H842" s="101" t="str">
        <f>IF(AND(M842&gt;0,M842&lt;=STATS!$C$22),1,"")</f>
        <v/>
      </c>
      <c r="J842" s="12">
        <v>841</v>
      </c>
      <c r="K842"/>
      <c r="L842"/>
      <c r="R842" s="7"/>
      <c r="S842" s="7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  <c r="AF842" s="13"/>
      <c r="AG842" s="13"/>
      <c r="AH842" s="13"/>
      <c r="EZ842" s="98"/>
      <c r="FA842" s="98"/>
      <c r="FB842" s="98"/>
      <c r="FC842" s="98"/>
      <c r="FD842" s="98"/>
    </row>
    <row r="843" spans="2:160">
      <c r="B843" s="30">
        <f t="shared" si="90"/>
        <v>0</v>
      </c>
      <c r="C843" s="30" t="str">
        <f t="shared" si="91"/>
        <v/>
      </c>
      <c r="D843" s="30" t="str">
        <f t="shared" si="92"/>
        <v/>
      </c>
      <c r="E843" s="30" t="str">
        <f t="shared" si="93"/>
        <v/>
      </c>
      <c r="F843" s="30" t="str">
        <f t="shared" si="94"/>
        <v/>
      </c>
      <c r="G843" s="30" t="str">
        <f t="shared" si="95"/>
        <v/>
      </c>
      <c r="H843" s="101" t="str">
        <f>IF(AND(M843&gt;0,M843&lt;=STATS!$C$22),1,"")</f>
        <v/>
      </c>
      <c r="J843" s="12">
        <v>842</v>
      </c>
      <c r="K843"/>
      <c r="L843"/>
      <c r="R843" s="7"/>
      <c r="S843" s="7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  <c r="AF843" s="13"/>
      <c r="AG843" s="13"/>
      <c r="AH843" s="13"/>
      <c r="EZ843" s="98"/>
      <c r="FA843" s="98"/>
      <c r="FB843" s="98"/>
      <c r="FC843" s="98"/>
      <c r="FD843" s="98"/>
    </row>
    <row r="844" spans="2:160">
      <c r="B844" s="30">
        <f t="shared" si="90"/>
        <v>0</v>
      </c>
      <c r="C844" s="30" t="str">
        <f t="shared" si="91"/>
        <v/>
      </c>
      <c r="D844" s="30" t="str">
        <f t="shared" si="92"/>
        <v/>
      </c>
      <c r="E844" s="30" t="str">
        <f t="shared" si="93"/>
        <v/>
      </c>
      <c r="F844" s="30" t="str">
        <f t="shared" si="94"/>
        <v/>
      </c>
      <c r="G844" s="30" t="str">
        <f t="shared" si="95"/>
        <v/>
      </c>
      <c r="H844" s="101" t="str">
        <f>IF(AND(M844&gt;0,M844&lt;=STATS!$C$22),1,"")</f>
        <v/>
      </c>
      <c r="J844" s="12">
        <v>843</v>
      </c>
      <c r="K844"/>
      <c r="L844"/>
      <c r="R844" s="7"/>
      <c r="S844" s="7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13"/>
      <c r="AF844" s="13"/>
      <c r="AG844" s="13"/>
      <c r="AH844" s="13"/>
      <c r="EZ844" s="98"/>
      <c r="FA844" s="98"/>
      <c r="FB844" s="98"/>
      <c r="FC844" s="98"/>
      <c r="FD844" s="98"/>
    </row>
    <row r="845" spans="2:160">
      <c r="B845" s="30">
        <f t="shared" si="90"/>
        <v>0</v>
      </c>
      <c r="C845" s="30" t="str">
        <f t="shared" si="91"/>
        <v/>
      </c>
      <c r="D845" s="30" t="str">
        <f t="shared" si="92"/>
        <v/>
      </c>
      <c r="E845" s="30" t="str">
        <f t="shared" si="93"/>
        <v/>
      </c>
      <c r="F845" s="30" t="str">
        <f t="shared" si="94"/>
        <v/>
      </c>
      <c r="G845" s="30" t="str">
        <f t="shared" si="95"/>
        <v/>
      </c>
      <c r="H845" s="101" t="str">
        <f>IF(AND(M845&gt;0,M845&lt;=STATS!$C$22),1,"")</f>
        <v/>
      </c>
      <c r="J845" s="12">
        <v>844</v>
      </c>
      <c r="K845"/>
      <c r="L845"/>
      <c r="R845" s="7"/>
      <c r="S845" s="7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  <c r="AF845" s="13"/>
      <c r="AG845" s="13"/>
      <c r="AH845" s="13"/>
      <c r="EZ845" s="98"/>
      <c r="FA845" s="98"/>
      <c r="FB845" s="98"/>
      <c r="FC845" s="98"/>
      <c r="FD845" s="98"/>
    </row>
    <row r="846" spans="2:160">
      <c r="B846" s="30">
        <f t="shared" si="90"/>
        <v>0</v>
      </c>
      <c r="C846" s="30" t="str">
        <f t="shared" si="91"/>
        <v/>
      </c>
      <c r="D846" s="30" t="str">
        <f t="shared" si="92"/>
        <v/>
      </c>
      <c r="E846" s="30" t="str">
        <f t="shared" si="93"/>
        <v/>
      </c>
      <c r="F846" s="30" t="str">
        <f t="shared" si="94"/>
        <v/>
      </c>
      <c r="G846" s="30" t="str">
        <f t="shared" si="95"/>
        <v/>
      </c>
      <c r="H846" s="101" t="str">
        <f>IF(AND(M846&gt;0,M846&lt;=STATS!$C$22),1,"")</f>
        <v/>
      </c>
      <c r="J846" s="12">
        <v>845</v>
      </c>
      <c r="K846"/>
      <c r="L846"/>
      <c r="R846" s="7"/>
      <c r="S846" s="7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  <c r="AF846" s="13"/>
      <c r="AG846" s="13"/>
      <c r="AH846" s="13"/>
      <c r="EZ846" s="98"/>
      <c r="FA846" s="98"/>
      <c r="FB846" s="98"/>
      <c r="FC846" s="98"/>
      <c r="FD846" s="98"/>
    </row>
    <row r="847" spans="2:160">
      <c r="B847" s="30">
        <f t="shared" si="90"/>
        <v>0</v>
      </c>
      <c r="C847" s="30" t="str">
        <f t="shared" si="91"/>
        <v/>
      </c>
      <c r="D847" s="30" t="str">
        <f t="shared" si="92"/>
        <v/>
      </c>
      <c r="E847" s="30" t="str">
        <f t="shared" si="93"/>
        <v/>
      </c>
      <c r="F847" s="30" t="str">
        <f t="shared" si="94"/>
        <v/>
      </c>
      <c r="G847" s="30" t="str">
        <f t="shared" si="95"/>
        <v/>
      </c>
      <c r="H847" s="101" t="str">
        <f>IF(AND(M847&gt;0,M847&lt;=STATS!$C$22),1,"")</f>
        <v/>
      </c>
      <c r="J847" s="12">
        <v>846</v>
      </c>
      <c r="K847"/>
      <c r="L847"/>
      <c r="R847" s="7"/>
      <c r="S847" s="7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  <c r="AF847" s="13"/>
      <c r="AG847" s="13"/>
      <c r="AH847" s="13"/>
      <c r="EZ847" s="98"/>
      <c r="FA847" s="98"/>
      <c r="FB847" s="98"/>
      <c r="FC847" s="98"/>
      <c r="FD847" s="98"/>
    </row>
    <row r="848" spans="2:160">
      <c r="B848" s="30">
        <f t="shared" si="90"/>
        <v>0</v>
      </c>
      <c r="C848" s="30" t="str">
        <f t="shared" si="91"/>
        <v/>
      </c>
      <c r="D848" s="30" t="str">
        <f t="shared" si="92"/>
        <v/>
      </c>
      <c r="E848" s="30" t="str">
        <f t="shared" si="93"/>
        <v/>
      </c>
      <c r="F848" s="30" t="str">
        <f t="shared" si="94"/>
        <v/>
      </c>
      <c r="G848" s="30" t="str">
        <f t="shared" si="95"/>
        <v/>
      </c>
      <c r="H848" s="101" t="str">
        <f>IF(AND(M848&gt;0,M848&lt;=STATS!$C$22),1,"")</f>
        <v/>
      </c>
      <c r="J848" s="12">
        <v>847</v>
      </c>
      <c r="K848"/>
      <c r="L848"/>
      <c r="R848" s="7"/>
      <c r="S848" s="7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  <c r="AF848" s="13"/>
      <c r="AG848" s="13"/>
      <c r="AH848" s="13"/>
      <c r="EZ848" s="98"/>
      <c r="FA848" s="98"/>
      <c r="FB848" s="98"/>
      <c r="FC848" s="98"/>
      <c r="FD848" s="98"/>
    </row>
    <row r="849" spans="2:160">
      <c r="B849" s="30">
        <f t="shared" si="90"/>
        <v>0</v>
      </c>
      <c r="C849" s="30" t="str">
        <f t="shared" si="91"/>
        <v/>
      </c>
      <c r="D849" s="30" t="str">
        <f t="shared" si="92"/>
        <v/>
      </c>
      <c r="E849" s="30" t="str">
        <f t="shared" si="93"/>
        <v/>
      </c>
      <c r="F849" s="30" t="str">
        <f t="shared" si="94"/>
        <v/>
      </c>
      <c r="G849" s="30" t="str">
        <f t="shared" si="95"/>
        <v/>
      </c>
      <c r="H849" s="101" t="str">
        <f>IF(AND(M849&gt;0,M849&lt;=STATS!$C$22),1,"")</f>
        <v/>
      </c>
      <c r="J849" s="12">
        <v>848</v>
      </c>
      <c r="K849"/>
      <c r="L849"/>
      <c r="R849" s="7"/>
      <c r="S849" s="7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  <c r="AF849" s="13"/>
      <c r="AG849" s="13"/>
      <c r="AH849" s="13"/>
      <c r="EZ849" s="98"/>
      <c r="FA849" s="98"/>
      <c r="FB849" s="98"/>
      <c r="FC849" s="98"/>
      <c r="FD849" s="98"/>
    </row>
    <row r="850" spans="2:160">
      <c r="B850" s="30">
        <f t="shared" si="90"/>
        <v>0</v>
      </c>
      <c r="C850" s="30" t="str">
        <f t="shared" si="91"/>
        <v/>
      </c>
      <c r="D850" s="30" t="str">
        <f t="shared" si="92"/>
        <v/>
      </c>
      <c r="E850" s="30" t="str">
        <f t="shared" si="93"/>
        <v/>
      </c>
      <c r="F850" s="30" t="str">
        <f t="shared" si="94"/>
        <v/>
      </c>
      <c r="G850" s="30" t="str">
        <f t="shared" si="95"/>
        <v/>
      </c>
      <c r="H850" s="101" t="str">
        <f>IF(AND(M850&gt;0,M850&lt;=STATS!$C$22),1,"")</f>
        <v/>
      </c>
      <c r="J850" s="12">
        <v>849</v>
      </c>
      <c r="K850"/>
      <c r="L850"/>
      <c r="R850" s="7"/>
      <c r="S850" s="7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  <c r="AF850" s="13"/>
      <c r="AG850" s="13"/>
      <c r="AH850" s="13"/>
      <c r="EZ850" s="98"/>
      <c r="FA850" s="98"/>
      <c r="FB850" s="98"/>
      <c r="FC850" s="98"/>
      <c r="FD850" s="98"/>
    </row>
    <row r="851" spans="2:160">
      <c r="B851" s="30">
        <f t="shared" si="90"/>
        <v>0</v>
      </c>
      <c r="C851" s="30" t="str">
        <f t="shared" si="91"/>
        <v/>
      </c>
      <c r="D851" s="30" t="str">
        <f t="shared" si="92"/>
        <v/>
      </c>
      <c r="E851" s="30" t="str">
        <f t="shared" si="93"/>
        <v/>
      </c>
      <c r="F851" s="30" t="str">
        <f t="shared" si="94"/>
        <v/>
      </c>
      <c r="G851" s="30" t="str">
        <f t="shared" si="95"/>
        <v/>
      </c>
      <c r="H851" s="101" t="str">
        <f>IF(AND(M851&gt;0,M851&lt;=STATS!$C$22),1,"")</f>
        <v/>
      </c>
      <c r="J851" s="12">
        <v>850</v>
      </c>
      <c r="K851"/>
      <c r="L851"/>
      <c r="R851" s="7"/>
      <c r="S851" s="7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  <c r="AF851" s="13"/>
      <c r="AG851" s="13"/>
      <c r="AH851" s="13"/>
      <c r="EZ851" s="98"/>
      <c r="FA851" s="98"/>
      <c r="FB851" s="98"/>
      <c r="FC851" s="98"/>
      <c r="FD851" s="98"/>
    </row>
    <row r="852" spans="2:160">
      <c r="B852" s="30">
        <f t="shared" si="90"/>
        <v>0</v>
      </c>
      <c r="C852" s="30" t="str">
        <f t="shared" si="91"/>
        <v/>
      </c>
      <c r="D852" s="30" t="str">
        <f t="shared" si="92"/>
        <v/>
      </c>
      <c r="E852" s="30" t="str">
        <f t="shared" si="93"/>
        <v/>
      </c>
      <c r="F852" s="30" t="str">
        <f t="shared" si="94"/>
        <v/>
      </c>
      <c r="G852" s="30" t="str">
        <f t="shared" si="95"/>
        <v/>
      </c>
      <c r="H852" s="101" t="str">
        <f>IF(AND(M852&gt;0,M852&lt;=STATS!$C$22),1,"")</f>
        <v/>
      </c>
      <c r="J852" s="12">
        <v>851</v>
      </c>
      <c r="K852"/>
      <c r="L852"/>
      <c r="R852" s="7"/>
      <c r="S852" s="7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  <c r="AF852" s="13"/>
      <c r="AG852" s="13"/>
      <c r="AH852" s="13"/>
      <c r="EZ852" s="98"/>
      <c r="FA852" s="98"/>
      <c r="FB852" s="98"/>
      <c r="FC852" s="98"/>
      <c r="FD852" s="98"/>
    </row>
    <row r="853" spans="2:160">
      <c r="B853" s="30">
        <f t="shared" si="90"/>
        <v>0</v>
      </c>
      <c r="C853" s="30" t="str">
        <f t="shared" si="91"/>
        <v/>
      </c>
      <c r="D853" s="30" t="str">
        <f t="shared" si="92"/>
        <v/>
      </c>
      <c r="E853" s="30" t="str">
        <f t="shared" si="93"/>
        <v/>
      </c>
      <c r="F853" s="30" t="str">
        <f t="shared" si="94"/>
        <v/>
      </c>
      <c r="G853" s="30" t="str">
        <f t="shared" si="95"/>
        <v/>
      </c>
      <c r="H853" s="101" t="str">
        <f>IF(AND(M853&gt;0,M853&lt;=STATS!$C$22),1,"")</f>
        <v/>
      </c>
      <c r="J853" s="12">
        <v>852</v>
      </c>
      <c r="K853"/>
      <c r="L853"/>
      <c r="R853" s="7"/>
      <c r="S853" s="7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  <c r="AF853" s="13"/>
      <c r="AG853" s="13"/>
      <c r="AH853" s="13"/>
      <c r="EZ853" s="98"/>
      <c r="FA853" s="98"/>
      <c r="FB853" s="98"/>
      <c r="FC853" s="98"/>
      <c r="FD853" s="98"/>
    </row>
    <row r="854" spans="2:160">
      <c r="B854" s="30">
        <f t="shared" si="90"/>
        <v>0</v>
      </c>
      <c r="C854" s="30" t="str">
        <f t="shared" si="91"/>
        <v/>
      </c>
      <c r="D854" s="30" t="str">
        <f t="shared" si="92"/>
        <v/>
      </c>
      <c r="E854" s="30" t="str">
        <f t="shared" si="93"/>
        <v/>
      </c>
      <c r="F854" s="30" t="str">
        <f t="shared" si="94"/>
        <v/>
      </c>
      <c r="G854" s="30" t="str">
        <f t="shared" si="95"/>
        <v/>
      </c>
      <c r="H854" s="101" t="str">
        <f>IF(AND(M854&gt;0,M854&lt;=STATS!$C$22),1,"")</f>
        <v/>
      </c>
      <c r="J854" s="12">
        <v>853</v>
      </c>
      <c r="K854"/>
      <c r="L854"/>
      <c r="R854" s="7"/>
      <c r="S854" s="7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  <c r="AF854" s="13"/>
      <c r="AG854" s="13"/>
      <c r="AH854" s="13"/>
      <c r="EZ854" s="98"/>
      <c r="FA854" s="98"/>
      <c r="FB854" s="98"/>
      <c r="FC854" s="98"/>
      <c r="FD854" s="98"/>
    </row>
    <row r="855" spans="2:160">
      <c r="B855" s="30">
        <f t="shared" si="90"/>
        <v>0</v>
      </c>
      <c r="C855" s="30" t="str">
        <f t="shared" si="91"/>
        <v/>
      </c>
      <c r="D855" s="30" t="str">
        <f t="shared" si="92"/>
        <v/>
      </c>
      <c r="E855" s="30" t="str">
        <f t="shared" si="93"/>
        <v/>
      </c>
      <c r="F855" s="30" t="str">
        <f t="shared" si="94"/>
        <v/>
      </c>
      <c r="G855" s="30" t="str">
        <f t="shared" si="95"/>
        <v/>
      </c>
      <c r="H855" s="101" t="str">
        <f>IF(AND(M855&gt;0,M855&lt;=STATS!$C$22),1,"")</f>
        <v/>
      </c>
      <c r="J855" s="12">
        <v>854</v>
      </c>
      <c r="K855"/>
      <c r="L855"/>
      <c r="R855" s="7"/>
      <c r="S855" s="7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  <c r="AF855" s="13"/>
      <c r="AG855" s="13"/>
      <c r="AH855" s="13"/>
      <c r="EZ855" s="98"/>
      <c r="FA855" s="98"/>
      <c r="FB855" s="98"/>
      <c r="FC855" s="98"/>
      <c r="FD855" s="98"/>
    </row>
    <row r="856" spans="2:160">
      <c r="B856" s="30">
        <f t="shared" si="90"/>
        <v>0</v>
      </c>
      <c r="C856" s="30" t="str">
        <f t="shared" si="91"/>
        <v/>
      </c>
      <c r="D856" s="30" t="str">
        <f t="shared" si="92"/>
        <v/>
      </c>
      <c r="E856" s="30" t="str">
        <f t="shared" si="93"/>
        <v/>
      </c>
      <c r="F856" s="30" t="str">
        <f t="shared" si="94"/>
        <v/>
      </c>
      <c r="G856" s="30" t="str">
        <f t="shared" si="95"/>
        <v/>
      </c>
      <c r="H856" s="101" t="str">
        <f>IF(AND(M856&gt;0,M856&lt;=STATS!$C$22),1,"")</f>
        <v/>
      </c>
      <c r="J856" s="12">
        <v>855</v>
      </c>
      <c r="K856"/>
      <c r="L856"/>
      <c r="R856" s="7"/>
      <c r="S856" s="7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  <c r="AF856" s="13"/>
      <c r="AG856" s="13"/>
      <c r="AH856" s="13"/>
      <c r="EZ856" s="98"/>
      <c r="FA856" s="98"/>
      <c r="FB856" s="98"/>
      <c r="FC856" s="98"/>
      <c r="FD856" s="98"/>
    </row>
    <row r="857" spans="2:160">
      <c r="B857" s="30">
        <f t="shared" si="90"/>
        <v>0</v>
      </c>
      <c r="C857" s="30" t="str">
        <f t="shared" si="91"/>
        <v/>
      </c>
      <c r="D857" s="30" t="str">
        <f t="shared" si="92"/>
        <v/>
      </c>
      <c r="E857" s="30" t="str">
        <f t="shared" si="93"/>
        <v/>
      </c>
      <c r="F857" s="30" t="str">
        <f t="shared" si="94"/>
        <v/>
      </c>
      <c r="G857" s="30" t="str">
        <f t="shared" si="95"/>
        <v/>
      </c>
      <c r="H857" s="101" t="str">
        <f>IF(AND(M857&gt;0,M857&lt;=STATS!$C$22),1,"")</f>
        <v/>
      </c>
      <c r="J857" s="12">
        <v>856</v>
      </c>
      <c r="K857"/>
      <c r="L857"/>
      <c r="R857" s="7"/>
      <c r="S857" s="7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  <c r="AF857" s="13"/>
      <c r="AG857" s="13"/>
      <c r="AH857" s="13"/>
      <c r="EZ857" s="98"/>
      <c r="FA857" s="98"/>
      <c r="FB857" s="98"/>
      <c r="FC857" s="98"/>
      <c r="FD857" s="98"/>
    </row>
    <row r="858" spans="2:160">
      <c r="B858" s="30">
        <f t="shared" si="90"/>
        <v>0</v>
      </c>
      <c r="C858" s="30" t="str">
        <f t="shared" si="91"/>
        <v/>
      </c>
      <c r="D858" s="30" t="str">
        <f t="shared" si="92"/>
        <v/>
      </c>
      <c r="E858" s="30" t="str">
        <f t="shared" si="93"/>
        <v/>
      </c>
      <c r="F858" s="30" t="str">
        <f t="shared" si="94"/>
        <v/>
      </c>
      <c r="G858" s="30" t="str">
        <f t="shared" si="95"/>
        <v/>
      </c>
      <c r="H858" s="101" t="str">
        <f>IF(AND(M858&gt;0,M858&lt;=STATS!$C$22),1,"")</f>
        <v/>
      </c>
      <c r="J858" s="12">
        <v>857</v>
      </c>
      <c r="K858"/>
      <c r="L858"/>
      <c r="R858" s="7"/>
      <c r="S858" s="7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  <c r="AF858" s="13"/>
      <c r="AG858" s="13"/>
      <c r="AH858" s="13"/>
      <c r="EZ858" s="98"/>
      <c r="FA858" s="98"/>
      <c r="FB858" s="98"/>
      <c r="FC858" s="98"/>
      <c r="FD858" s="98"/>
    </row>
    <row r="859" spans="2:160">
      <c r="B859" s="30">
        <f t="shared" si="90"/>
        <v>0</v>
      </c>
      <c r="C859" s="30" t="str">
        <f t="shared" si="91"/>
        <v/>
      </c>
      <c r="D859" s="30" t="str">
        <f t="shared" si="92"/>
        <v/>
      </c>
      <c r="E859" s="30" t="str">
        <f t="shared" si="93"/>
        <v/>
      </c>
      <c r="F859" s="30" t="str">
        <f t="shared" si="94"/>
        <v/>
      </c>
      <c r="G859" s="30" t="str">
        <f t="shared" si="95"/>
        <v/>
      </c>
      <c r="H859" s="101" t="str">
        <f>IF(AND(M859&gt;0,M859&lt;=STATS!$C$22),1,"")</f>
        <v/>
      </c>
      <c r="J859" s="12">
        <v>858</v>
      </c>
      <c r="K859"/>
      <c r="L859"/>
      <c r="R859" s="7"/>
      <c r="S859" s="7"/>
      <c r="T859" s="13"/>
      <c r="U859" s="13"/>
      <c r="V859" s="13"/>
      <c r="W859" s="13"/>
      <c r="EZ859" s="98"/>
      <c r="FA859" s="98"/>
      <c r="FB859" s="98"/>
      <c r="FC859" s="98"/>
      <c r="FD859" s="98"/>
    </row>
    <row r="860" spans="2:160">
      <c r="B860" s="30">
        <f t="shared" si="90"/>
        <v>0</v>
      </c>
      <c r="C860" s="30" t="str">
        <f t="shared" si="91"/>
        <v/>
      </c>
      <c r="D860" s="30" t="str">
        <f t="shared" si="92"/>
        <v/>
      </c>
      <c r="E860" s="30" t="str">
        <f t="shared" si="93"/>
        <v/>
      </c>
      <c r="F860" s="30" t="str">
        <f t="shared" si="94"/>
        <v/>
      </c>
      <c r="G860" s="30" t="str">
        <f t="shared" si="95"/>
        <v/>
      </c>
      <c r="H860" s="101" t="str">
        <f>IF(AND(M860&gt;0,M860&lt;=STATS!$C$22),1,"")</f>
        <v/>
      </c>
      <c r="J860" s="12">
        <v>859</v>
      </c>
      <c r="K860"/>
      <c r="L860"/>
      <c r="R860" s="7"/>
      <c r="S860" s="7"/>
      <c r="T860" s="13"/>
      <c r="U860" s="13"/>
      <c r="V860" s="13"/>
      <c r="W860" s="13"/>
      <c r="EZ860" s="98"/>
      <c r="FA860" s="98"/>
      <c r="FB860" s="98"/>
      <c r="FC860" s="98"/>
      <c r="FD860" s="98"/>
    </row>
    <row r="861" spans="2:160">
      <c r="B861" s="30">
        <f t="shared" si="90"/>
        <v>0</v>
      </c>
      <c r="C861" s="30" t="str">
        <f t="shared" si="91"/>
        <v/>
      </c>
      <c r="D861" s="30" t="str">
        <f t="shared" si="92"/>
        <v/>
      </c>
      <c r="E861" s="30" t="str">
        <f t="shared" si="93"/>
        <v/>
      </c>
      <c r="F861" s="30" t="str">
        <f t="shared" si="94"/>
        <v/>
      </c>
      <c r="G861" s="30" t="str">
        <f t="shared" si="95"/>
        <v/>
      </c>
      <c r="H861" s="101" t="str">
        <f>IF(AND(M861&gt;0,M861&lt;=STATS!$C$22),1,"")</f>
        <v/>
      </c>
      <c r="J861" s="12">
        <v>860</v>
      </c>
      <c r="K861"/>
      <c r="L861"/>
      <c r="R861" s="7"/>
      <c r="S861" s="7"/>
      <c r="T861" s="13"/>
      <c r="U861" s="13"/>
      <c r="V861" s="13"/>
      <c r="W861" s="13"/>
      <c r="EZ861" s="98"/>
      <c r="FA861" s="98"/>
      <c r="FB861" s="98"/>
      <c r="FC861" s="98"/>
      <c r="FD861" s="98"/>
    </row>
    <row r="862" spans="2:160">
      <c r="B862" s="30">
        <f t="shared" si="90"/>
        <v>0</v>
      </c>
      <c r="C862" s="30" t="str">
        <f t="shared" si="91"/>
        <v/>
      </c>
      <c r="D862" s="30" t="str">
        <f t="shared" si="92"/>
        <v/>
      </c>
      <c r="E862" s="30" t="str">
        <f t="shared" si="93"/>
        <v/>
      </c>
      <c r="F862" s="30" t="str">
        <f t="shared" si="94"/>
        <v/>
      </c>
      <c r="G862" s="30" t="str">
        <f t="shared" si="95"/>
        <v/>
      </c>
      <c r="H862" s="101" t="str">
        <f>IF(AND(M862&gt;0,M862&lt;=STATS!$C$22),1,"")</f>
        <v/>
      </c>
      <c r="J862" s="12">
        <v>861</v>
      </c>
      <c r="K862"/>
      <c r="L862"/>
      <c r="R862" s="7"/>
      <c r="S862" s="7"/>
      <c r="T862" s="13"/>
      <c r="U862" s="13"/>
      <c r="V862" s="13"/>
      <c r="W862" s="13"/>
      <c r="EZ862" s="98"/>
      <c r="FA862" s="98"/>
      <c r="FB862" s="98"/>
      <c r="FC862" s="98"/>
      <c r="FD862" s="98"/>
    </row>
    <row r="863" spans="2:160">
      <c r="B863" s="30">
        <f t="shared" si="90"/>
        <v>0</v>
      </c>
      <c r="C863" s="30" t="str">
        <f t="shared" si="91"/>
        <v/>
      </c>
      <c r="D863" s="30" t="str">
        <f t="shared" si="92"/>
        <v/>
      </c>
      <c r="E863" s="30" t="str">
        <f t="shared" si="93"/>
        <v/>
      </c>
      <c r="F863" s="30" t="str">
        <f t="shared" si="94"/>
        <v/>
      </c>
      <c r="G863" s="30" t="str">
        <f t="shared" si="95"/>
        <v/>
      </c>
      <c r="H863" s="101" t="str">
        <f>IF(AND(M863&gt;0,M863&lt;=STATS!$C$22),1,"")</f>
        <v/>
      </c>
      <c r="J863" s="12">
        <v>862</v>
      </c>
      <c r="K863"/>
      <c r="L863"/>
      <c r="R863" s="7"/>
      <c r="S863" s="7"/>
      <c r="T863" s="13"/>
      <c r="U863" s="13"/>
      <c r="V863" s="13"/>
      <c r="W863" s="13"/>
      <c r="EZ863" s="98"/>
      <c r="FA863" s="98"/>
      <c r="FB863" s="98"/>
      <c r="FC863" s="98"/>
      <c r="FD863" s="98"/>
    </row>
    <row r="864" spans="2:160">
      <c r="B864" s="30">
        <f t="shared" si="90"/>
        <v>0</v>
      </c>
      <c r="C864" s="30" t="str">
        <f t="shared" si="91"/>
        <v/>
      </c>
      <c r="D864" s="30" t="str">
        <f t="shared" si="92"/>
        <v/>
      </c>
      <c r="E864" s="30" t="str">
        <f t="shared" si="93"/>
        <v/>
      </c>
      <c r="F864" s="30" t="str">
        <f t="shared" si="94"/>
        <v/>
      </c>
      <c r="G864" s="30" t="str">
        <f t="shared" si="95"/>
        <v/>
      </c>
      <c r="H864" s="101" t="str">
        <f>IF(AND(M864&gt;0,M864&lt;=STATS!$C$22),1,"")</f>
        <v/>
      </c>
      <c r="J864" s="12">
        <v>863</v>
      </c>
      <c r="K864"/>
      <c r="L864"/>
      <c r="R864" s="7"/>
      <c r="S864" s="7"/>
      <c r="T864" s="13"/>
      <c r="U864" s="13"/>
      <c r="V864" s="13"/>
      <c r="W864" s="13"/>
      <c r="EZ864" s="98"/>
      <c r="FA864" s="98"/>
      <c r="FB864" s="98"/>
      <c r="FC864" s="98"/>
      <c r="FD864" s="98"/>
    </row>
    <row r="865" spans="2:160">
      <c r="B865" s="30">
        <f t="shared" si="90"/>
        <v>0</v>
      </c>
      <c r="C865" s="30" t="str">
        <f t="shared" si="91"/>
        <v/>
      </c>
      <c r="D865" s="30" t="str">
        <f t="shared" si="92"/>
        <v/>
      </c>
      <c r="E865" s="30" t="str">
        <f t="shared" si="93"/>
        <v/>
      </c>
      <c r="F865" s="30" t="str">
        <f t="shared" si="94"/>
        <v/>
      </c>
      <c r="G865" s="30" t="str">
        <f t="shared" si="95"/>
        <v/>
      </c>
      <c r="H865" s="101" t="str">
        <f>IF(AND(M865&gt;0,M865&lt;=STATS!$C$22),1,"")</f>
        <v/>
      </c>
      <c r="J865" s="12">
        <v>864</v>
      </c>
      <c r="K865"/>
      <c r="L865"/>
      <c r="R865" s="7"/>
      <c r="S865" s="7"/>
      <c r="T865" s="13"/>
      <c r="U865" s="13"/>
      <c r="V865" s="13"/>
      <c r="W865" s="13"/>
      <c r="EZ865" s="98"/>
      <c r="FA865" s="98"/>
      <c r="FB865" s="98"/>
      <c r="FC865" s="98"/>
      <c r="FD865" s="98"/>
    </row>
    <row r="866" spans="2:160">
      <c r="B866" s="30">
        <f t="shared" si="90"/>
        <v>0</v>
      </c>
      <c r="C866" s="30" t="str">
        <f t="shared" si="91"/>
        <v/>
      </c>
      <c r="D866" s="30" t="str">
        <f t="shared" si="92"/>
        <v/>
      </c>
      <c r="E866" s="30" t="str">
        <f t="shared" si="93"/>
        <v/>
      </c>
      <c r="F866" s="30" t="str">
        <f t="shared" si="94"/>
        <v/>
      </c>
      <c r="G866" s="30" t="str">
        <f t="shared" si="95"/>
        <v/>
      </c>
      <c r="H866" s="101" t="str">
        <f>IF(AND(M866&gt;0,M866&lt;=STATS!$C$22),1,"")</f>
        <v/>
      </c>
      <c r="J866" s="12">
        <v>865</v>
      </c>
      <c r="K866"/>
      <c r="L866"/>
      <c r="R866" s="7"/>
      <c r="S866" s="7"/>
      <c r="T866" s="13"/>
      <c r="U866" s="13"/>
      <c r="V866" s="13"/>
      <c r="W866" s="13"/>
      <c r="EZ866" s="98"/>
      <c r="FA866" s="98"/>
      <c r="FB866" s="98"/>
      <c r="FC866" s="98"/>
      <c r="FD866" s="98"/>
    </row>
    <row r="867" spans="2:160">
      <c r="B867" s="30">
        <f t="shared" si="90"/>
        <v>0</v>
      </c>
      <c r="C867" s="30" t="str">
        <f t="shared" si="91"/>
        <v/>
      </c>
      <c r="D867" s="30" t="str">
        <f t="shared" si="92"/>
        <v/>
      </c>
      <c r="E867" s="30" t="str">
        <f t="shared" si="93"/>
        <v/>
      </c>
      <c r="F867" s="30" t="str">
        <f t="shared" si="94"/>
        <v/>
      </c>
      <c r="G867" s="30" t="str">
        <f t="shared" si="95"/>
        <v/>
      </c>
      <c r="H867" s="101" t="str">
        <f>IF(AND(M867&gt;0,M867&lt;=STATS!$C$22),1,"")</f>
        <v/>
      </c>
      <c r="J867" s="12">
        <v>866</v>
      </c>
      <c r="K867"/>
      <c r="L867"/>
      <c r="R867" s="7"/>
      <c r="S867" s="7"/>
      <c r="T867" s="13"/>
      <c r="U867" s="13"/>
      <c r="V867" s="13"/>
      <c r="W867" s="13"/>
      <c r="EZ867" s="98"/>
      <c r="FA867" s="98"/>
      <c r="FB867" s="98"/>
      <c r="FC867" s="98"/>
      <c r="FD867" s="98"/>
    </row>
    <row r="868" spans="2:160">
      <c r="B868" s="30">
        <f t="shared" si="90"/>
        <v>0</v>
      </c>
      <c r="C868" s="30" t="str">
        <f t="shared" si="91"/>
        <v/>
      </c>
      <c r="D868" s="30" t="str">
        <f t="shared" si="92"/>
        <v/>
      </c>
      <c r="E868" s="30" t="str">
        <f t="shared" si="93"/>
        <v/>
      </c>
      <c r="F868" s="30" t="str">
        <f t="shared" si="94"/>
        <v/>
      </c>
      <c r="G868" s="30" t="str">
        <f t="shared" si="95"/>
        <v/>
      </c>
      <c r="H868" s="101" t="str">
        <f>IF(AND(M868&gt;0,M868&lt;=STATS!$C$22),1,"")</f>
        <v/>
      </c>
      <c r="J868" s="12">
        <v>867</v>
      </c>
      <c r="K868"/>
      <c r="L868"/>
      <c r="R868" s="7"/>
      <c r="S868" s="7"/>
      <c r="T868" s="13"/>
      <c r="U868" s="13"/>
      <c r="V868" s="13"/>
      <c r="W868" s="13"/>
      <c r="EZ868" s="98"/>
      <c r="FA868" s="98"/>
      <c r="FB868" s="98"/>
      <c r="FC868" s="98"/>
      <c r="FD868" s="98"/>
    </row>
    <row r="869" spans="2:160">
      <c r="B869" s="30">
        <f t="shared" si="90"/>
        <v>0</v>
      </c>
      <c r="C869" s="30" t="str">
        <f t="shared" si="91"/>
        <v/>
      </c>
      <c r="D869" s="30" t="str">
        <f t="shared" si="92"/>
        <v/>
      </c>
      <c r="E869" s="30" t="str">
        <f t="shared" si="93"/>
        <v/>
      </c>
      <c r="F869" s="30" t="str">
        <f t="shared" si="94"/>
        <v/>
      </c>
      <c r="G869" s="30" t="str">
        <f t="shared" si="95"/>
        <v/>
      </c>
      <c r="H869" s="101" t="str">
        <f>IF(AND(M869&gt;0,M869&lt;=STATS!$C$22),1,"")</f>
        <v/>
      </c>
      <c r="J869" s="12">
        <v>868</v>
      </c>
      <c r="K869"/>
      <c r="L869"/>
      <c r="R869" s="7"/>
      <c r="S869" s="7"/>
      <c r="T869" s="13"/>
      <c r="U869" s="13"/>
      <c r="V869" s="13"/>
      <c r="W869" s="13"/>
      <c r="EZ869" s="98"/>
      <c r="FA869" s="98"/>
      <c r="FB869" s="98"/>
      <c r="FC869" s="98"/>
      <c r="FD869" s="98"/>
    </row>
    <row r="870" spans="2:160">
      <c r="B870" s="30">
        <f t="shared" si="90"/>
        <v>0</v>
      </c>
      <c r="C870" s="30" t="str">
        <f t="shared" si="91"/>
        <v/>
      </c>
      <c r="D870" s="30" t="str">
        <f t="shared" si="92"/>
        <v/>
      </c>
      <c r="E870" s="30" t="str">
        <f t="shared" si="93"/>
        <v/>
      </c>
      <c r="F870" s="30" t="str">
        <f t="shared" si="94"/>
        <v/>
      </c>
      <c r="G870" s="30" t="str">
        <f t="shared" si="95"/>
        <v/>
      </c>
      <c r="H870" s="101" t="str">
        <f>IF(AND(M870&gt;0,M870&lt;=STATS!$C$22),1,"")</f>
        <v/>
      </c>
      <c r="J870" s="12">
        <v>869</v>
      </c>
      <c r="K870"/>
      <c r="L870"/>
      <c r="R870" s="7"/>
      <c r="S870" s="7"/>
      <c r="T870" s="13"/>
      <c r="U870" s="13"/>
      <c r="V870" s="13"/>
      <c r="W870" s="13"/>
      <c r="EZ870" s="98"/>
      <c r="FA870" s="98"/>
      <c r="FB870" s="98"/>
      <c r="FC870" s="98"/>
      <c r="FD870" s="98"/>
    </row>
    <row r="871" spans="2:160">
      <c r="B871" s="30">
        <f t="shared" si="90"/>
        <v>0</v>
      </c>
      <c r="C871" s="30" t="str">
        <f t="shared" si="91"/>
        <v/>
      </c>
      <c r="D871" s="30" t="str">
        <f t="shared" si="92"/>
        <v/>
      </c>
      <c r="E871" s="30" t="str">
        <f t="shared" si="93"/>
        <v/>
      </c>
      <c r="F871" s="30" t="str">
        <f t="shared" si="94"/>
        <v/>
      </c>
      <c r="G871" s="30" t="str">
        <f t="shared" si="95"/>
        <v/>
      </c>
      <c r="H871" s="101" t="str">
        <f>IF(AND(M871&gt;0,M871&lt;=STATS!$C$22),1,"")</f>
        <v/>
      </c>
      <c r="J871" s="12">
        <v>870</v>
      </c>
      <c r="K871"/>
      <c r="L871"/>
      <c r="R871" s="7"/>
      <c r="S871" s="7"/>
      <c r="T871" s="13"/>
      <c r="U871" s="13"/>
      <c r="V871" s="13"/>
      <c r="W871" s="13"/>
      <c r="EZ871" s="98"/>
      <c r="FA871" s="98"/>
      <c r="FB871" s="98"/>
      <c r="FC871" s="98"/>
      <c r="FD871" s="98"/>
    </row>
    <row r="872" spans="2:160">
      <c r="B872" s="30">
        <f t="shared" si="90"/>
        <v>0</v>
      </c>
      <c r="C872" s="30" t="str">
        <f t="shared" si="91"/>
        <v/>
      </c>
      <c r="D872" s="30" t="str">
        <f t="shared" si="92"/>
        <v/>
      </c>
      <c r="E872" s="30" t="str">
        <f t="shared" si="93"/>
        <v/>
      </c>
      <c r="F872" s="30" t="str">
        <f t="shared" si="94"/>
        <v/>
      </c>
      <c r="G872" s="30" t="str">
        <f t="shared" si="95"/>
        <v/>
      </c>
      <c r="H872" s="101" t="str">
        <f>IF(AND(M872&gt;0,M872&lt;=STATS!$C$22),1,"")</f>
        <v/>
      </c>
      <c r="J872" s="12">
        <v>871</v>
      </c>
      <c r="K872"/>
      <c r="L872"/>
      <c r="R872" s="7"/>
      <c r="S872" s="7"/>
      <c r="T872" s="13"/>
      <c r="U872" s="13"/>
      <c r="V872" s="13"/>
      <c r="W872" s="13"/>
      <c r="EZ872" s="98"/>
      <c r="FA872" s="98"/>
      <c r="FB872" s="98"/>
      <c r="FC872" s="98"/>
      <c r="FD872" s="98"/>
    </row>
    <row r="873" spans="2:160">
      <c r="B873" s="30">
        <f t="shared" si="90"/>
        <v>0</v>
      </c>
      <c r="C873" s="30" t="str">
        <f t="shared" si="91"/>
        <v/>
      </c>
      <c r="D873" s="30" t="str">
        <f t="shared" si="92"/>
        <v/>
      </c>
      <c r="E873" s="30" t="str">
        <f t="shared" si="93"/>
        <v/>
      </c>
      <c r="F873" s="30" t="str">
        <f t="shared" si="94"/>
        <v/>
      </c>
      <c r="G873" s="30" t="str">
        <f t="shared" si="95"/>
        <v/>
      </c>
      <c r="H873" s="101" t="str">
        <f>IF(AND(M873&gt;0,M873&lt;=STATS!$C$22),1,"")</f>
        <v/>
      </c>
      <c r="J873" s="12">
        <v>872</v>
      </c>
      <c r="K873"/>
      <c r="L873"/>
      <c r="R873" s="7"/>
      <c r="S873" s="7"/>
      <c r="T873" s="13"/>
      <c r="U873" s="13"/>
      <c r="V873" s="13"/>
      <c r="W873" s="13"/>
      <c r="EZ873" s="98"/>
      <c r="FA873" s="98"/>
      <c r="FB873" s="98"/>
      <c r="FC873" s="98"/>
      <c r="FD873" s="98"/>
    </row>
    <row r="874" spans="2:160">
      <c r="B874" s="30">
        <f t="shared" si="90"/>
        <v>0</v>
      </c>
      <c r="C874" s="30" t="str">
        <f t="shared" si="91"/>
        <v/>
      </c>
      <c r="D874" s="30" t="str">
        <f t="shared" si="92"/>
        <v/>
      </c>
      <c r="E874" s="30" t="str">
        <f t="shared" si="93"/>
        <v/>
      </c>
      <c r="F874" s="30" t="str">
        <f t="shared" si="94"/>
        <v/>
      </c>
      <c r="G874" s="30" t="str">
        <f t="shared" si="95"/>
        <v/>
      </c>
      <c r="H874" s="101" t="str">
        <f>IF(AND(M874&gt;0,M874&lt;=STATS!$C$22),1,"")</f>
        <v/>
      </c>
      <c r="J874" s="12">
        <v>873</v>
      </c>
      <c r="K874"/>
      <c r="L874"/>
      <c r="R874" s="7"/>
      <c r="S874" s="7"/>
      <c r="T874" s="13"/>
      <c r="U874" s="13"/>
      <c r="V874" s="13"/>
      <c r="W874" s="13"/>
      <c r="EZ874" s="98"/>
      <c r="FA874" s="98"/>
      <c r="FB874" s="98"/>
      <c r="FC874" s="98"/>
      <c r="FD874" s="98"/>
    </row>
    <row r="875" spans="2:160">
      <c r="B875" s="30">
        <f t="shared" si="90"/>
        <v>0</v>
      </c>
      <c r="C875" s="30" t="str">
        <f t="shared" si="91"/>
        <v/>
      </c>
      <c r="D875" s="30" t="str">
        <f t="shared" si="92"/>
        <v/>
      </c>
      <c r="E875" s="30" t="str">
        <f t="shared" si="93"/>
        <v/>
      </c>
      <c r="F875" s="30" t="str">
        <f t="shared" si="94"/>
        <v/>
      </c>
      <c r="G875" s="30" t="str">
        <f t="shared" si="95"/>
        <v/>
      </c>
      <c r="H875" s="101" t="str">
        <f>IF(AND(M875&gt;0,M875&lt;=STATS!$C$22),1,"")</f>
        <v/>
      </c>
      <c r="J875" s="12">
        <v>874</v>
      </c>
      <c r="K875"/>
      <c r="L875"/>
      <c r="R875" s="7"/>
      <c r="S875" s="7"/>
      <c r="T875" s="13"/>
      <c r="U875" s="13"/>
      <c r="V875" s="13"/>
      <c r="W875" s="13"/>
      <c r="EZ875" s="98"/>
      <c r="FA875" s="98"/>
      <c r="FB875" s="98"/>
      <c r="FC875" s="98"/>
      <c r="FD875" s="98"/>
    </row>
    <row r="876" spans="2:160">
      <c r="B876" s="30">
        <f t="shared" si="90"/>
        <v>0</v>
      </c>
      <c r="C876" s="30" t="str">
        <f t="shared" si="91"/>
        <v/>
      </c>
      <c r="D876" s="30" t="str">
        <f t="shared" si="92"/>
        <v/>
      </c>
      <c r="E876" s="30" t="str">
        <f t="shared" si="93"/>
        <v/>
      </c>
      <c r="F876" s="30" t="str">
        <f t="shared" si="94"/>
        <v/>
      </c>
      <c r="G876" s="30" t="str">
        <f t="shared" si="95"/>
        <v/>
      </c>
      <c r="H876" s="101" t="str">
        <f>IF(AND(M876&gt;0,M876&lt;=STATS!$C$22),1,"")</f>
        <v/>
      </c>
      <c r="J876" s="12">
        <v>875</v>
      </c>
      <c r="K876"/>
      <c r="L876"/>
      <c r="R876" s="7"/>
      <c r="S876" s="7"/>
      <c r="T876" s="13"/>
      <c r="U876" s="13"/>
      <c r="V876" s="13"/>
      <c r="W876" s="13"/>
      <c r="EZ876" s="98"/>
      <c r="FA876" s="98"/>
      <c r="FB876" s="98"/>
      <c r="FC876" s="98"/>
      <c r="FD876" s="98"/>
    </row>
    <row r="877" spans="2:160">
      <c r="B877" s="30">
        <f t="shared" si="90"/>
        <v>0</v>
      </c>
      <c r="C877" s="30" t="str">
        <f t="shared" si="91"/>
        <v/>
      </c>
      <c r="D877" s="30" t="str">
        <f t="shared" si="92"/>
        <v/>
      </c>
      <c r="E877" s="30" t="str">
        <f t="shared" si="93"/>
        <v/>
      </c>
      <c r="F877" s="30" t="str">
        <f t="shared" si="94"/>
        <v/>
      </c>
      <c r="G877" s="30" t="str">
        <f t="shared" si="95"/>
        <v/>
      </c>
      <c r="H877" s="101" t="str">
        <f>IF(AND(M877&gt;0,M877&lt;=STATS!$C$22),1,"")</f>
        <v/>
      </c>
      <c r="J877" s="12">
        <v>876</v>
      </c>
      <c r="K877"/>
      <c r="L877"/>
      <c r="R877" s="7"/>
      <c r="S877" s="7"/>
      <c r="T877" s="13"/>
      <c r="U877" s="13"/>
      <c r="V877" s="13"/>
      <c r="W877" s="13"/>
      <c r="EZ877" s="98"/>
      <c r="FA877" s="98"/>
      <c r="FB877" s="98"/>
      <c r="FC877" s="98"/>
      <c r="FD877" s="98"/>
    </row>
    <row r="878" spans="2:160">
      <c r="B878" s="30">
        <f t="shared" si="90"/>
        <v>0</v>
      </c>
      <c r="C878" s="30" t="str">
        <f t="shared" si="91"/>
        <v/>
      </c>
      <c r="D878" s="30" t="str">
        <f t="shared" si="92"/>
        <v/>
      </c>
      <c r="E878" s="30" t="str">
        <f t="shared" si="93"/>
        <v/>
      </c>
      <c r="F878" s="30" t="str">
        <f t="shared" si="94"/>
        <v/>
      </c>
      <c r="G878" s="30" t="str">
        <f t="shared" si="95"/>
        <v/>
      </c>
      <c r="H878" s="101" t="str">
        <f>IF(AND(M878&gt;0,M878&lt;=STATS!$C$22),1,"")</f>
        <v/>
      </c>
      <c r="J878" s="12">
        <v>877</v>
      </c>
      <c r="K878"/>
      <c r="L878"/>
      <c r="R878" s="7"/>
      <c r="S878" s="7"/>
      <c r="T878" s="13"/>
      <c r="U878" s="13"/>
      <c r="V878" s="13"/>
      <c r="W878" s="13"/>
      <c r="EZ878" s="98"/>
      <c r="FA878" s="98"/>
      <c r="FB878" s="98"/>
      <c r="FC878" s="98"/>
      <c r="FD878" s="98"/>
    </row>
    <row r="879" spans="2:160">
      <c r="B879" s="30">
        <f t="shared" si="90"/>
        <v>0</v>
      </c>
      <c r="C879" s="30" t="str">
        <f t="shared" si="91"/>
        <v/>
      </c>
      <c r="D879" s="30" t="str">
        <f t="shared" si="92"/>
        <v/>
      </c>
      <c r="E879" s="30" t="str">
        <f t="shared" si="93"/>
        <v/>
      </c>
      <c r="F879" s="30" t="str">
        <f t="shared" si="94"/>
        <v/>
      </c>
      <c r="G879" s="30" t="str">
        <f t="shared" si="95"/>
        <v/>
      </c>
      <c r="H879" s="101" t="str">
        <f>IF(AND(M879&gt;0,M879&lt;=STATS!$C$22),1,"")</f>
        <v/>
      </c>
      <c r="J879" s="12">
        <v>878</v>
      </c>
      <c r="K879"/>
      <c r="L879"/>
      <c r="R879" s="7"/>
      <c r="S879" s="7"/>
      <c r="T879" s="13"/>
      <c r="U879" s="13"/>
      <c r="V879" s="13"/>
      <c r="W879" s="13"/>
      <c r="EZ879" s="98"/>
      <c r="FA879" s="98"/>
      <c r="FB879" s="98"/>
      <c r="FC879" s="98"/>
      <c r="FD879" s="98"/>
    </row>
    <row r="880" spans="2:160">
      <c r="B880" s="30">
        <f t="shared" si="90"/>
        <v>0</v>
      </c>
      <c r="C880" s="30" t="str">
        <f t="shared" si="91"/>
        <v/>
      </c>
      <c r="D880" s="30" t="str">
        <f t="shared" si="92"/>
        <v/>
      </c>
      <c r="E880" s="30" t="str">
        <f t="shared" si="93"/>
        <v/>
      </c>
      <c r="F880" s="30" t="str">
        <f t="shared" si="94"/>
        <v/>
      </c>
      <c r="G880" s="30" t="str">
        <f t="shared" si="95"/>
        <v/>
      </c>
      <c r="H880" s="101" t="str">
        <f>IF(AND(M880&gt;0,M880&lt;=STATS!$C$22),1,"")</f>
        <v/>
      </c>
      <c r="J880" s="12">
        <v>879</v>
      </c>
      <c r="K880"/>
      <c r="L880"/>
      <c r="R880" s="7"/>
      <c r="S880" s="7"/>
      <c r="T880" s="13"/>
      <c r="U880" s="13"/>
      <c r="V880" s="13"/>
      <c r="W880" s="13"/>
      <c r="EZ880" s="98"/>
      <c r="FA880" s="98"/>
      <c r="FB880" s="98"/>
      <c r="FC880" s="98"/>
      <c r="FD880" s="98"/>
    </row>
    <row r="881" spans="2:160">
      <c r="B881" s="30">
        <f t="shared" si="90"/>
        <v>0</v>
      </c>
      <c r="C881" s="30" t="str">
        <f t="shared" si="91"/>
        <v/>
      </c>
      <c r="D881" s="30" t="str">
        <f t="shared" si="92"/>
        <v/>
      </c>
      <c r="E881" s="30" t="str">
        <f t="shared" si="93"/>
        <v/>
      </c>
      <c r="F881" s="30" t="str">
        <f t="shared" si="94"/>
        <v/>
      </c>
      <c r="G881" s="30" t="str">
        <f t="shared" si="95"/>
        <v/>
      </c>
      <c r="H881" s="101" t="str">
        <f>IF(AND(M881&gt;0,M881&lt;=STATS!$C$22),1,"")</f>
        <v/>
      </c>
      <c r="J881" s="12">
        <v>880</v>
      </c>
      <c r="K881"/>
      <c r="L881"/>
      <c r="R881" s="7"/>
      <c r="S881" s="7"/>
      <c r="T881" s="13"/>
      <c r="U881" s="13"/>
      <c r="V881" s="13"/>
      <c r="W881" s="13"/>
      <c r="EZ881" s="98"/>
      <c r="FA881" s="98"/>
      <c r="FB881" s="98"/>
      <c r="FC881" s="98"/>
      <c r="FD881" s="98"/>
    </row>
    <row r="882" spans="2:160">
      <c r="B882" s="30">
        <f t="shared" si="90"/>
        <v>0</v>
      </c>
      <c r="C882" s="30" t="str">
        <f t="shared" si="91"/>
        <v/>
      </c>
      <c r="D882" s="30" t="str">
        <f t="shared" si="92"/>
        <v/>
      </c>
      <c r="E882" s="30" t="str">
        <f t="shared" si="93"/>
        <v/>
      </c>
      <c r="F882" s="30" t="str">
        <f t="shared" si="94"/>
        <v/>
      </c>
      <c r="G882" s="30" t="str">
        <f t="shared" si="95"/>
        <v/>
      </c>
      <c r="H882" s="101" t="str">
        <f>IF(AND(M882&gt;0,M882&lt;=STATS!$C$22),1,"")</f>
        <v/>
      </c>
      <c r="J882" s="12">
        <v>881</v>
      </c>
      <c r="K882"/>
      <c r="L882"/>
      <c r="R882" s="7"/>
      <c r="S882" s="7"/>
      <c r="T882" s="13"/>
      <c r="U882" s="13"/>
      <c r="V882" s="13"/>
      <c r="W882" s="13"/>
      <c r="EZ882" s="98"/>
      <c r="FA882" s="98"/>
      <c r="FB882" s="98"/>
      <c r="FC882" s="98"/>
      <c r="FD882" s="98"/>
    </row>
    <row r="883" spans="2:160">
      <c r="B883" s="30">
        <f t="shared" si="90"/>
        <v>0</v>
      </c>
      <c r="C883" s="30" t="str">
        <f t="shared" si="91"/>
        <v/>
      </c>
      <c r="D883" s="30" t="str">
        <f t="shared" si="92"/>
        <v/>
      </c>
      <c r="E883" s="30" t="str">
        <f t="shared" si="93"/>
        <v/>
      </c>
      <c r="F883" s="30" t="str">
        <f t="shared" si="94"/>
        <v/>
      </c>
      <c r="G883" s="30" t="str">
        <f t="shared" si="95"/>
        <v/>
      </c>
      <c r="H883" s="101" t="str">
        <f>IF(AND(M883&gt;0,M883&lt;=STATS!$C$22),1,"")</f>
        <v/>
      </c>
      <c r="J883" s="12">
        <v>882</v>
      </c>
      <c r="K883"/>
      <c r="L883"/>
      <c r="R883" s="7"/>
      <c r="S883" s="7"/>
      <c r="T883" s="13"/>
      <c r="U883" s="13"/>
      <c r="V883" s="13"/>
      <c r="W883" s="13"/>
      <c r="EZ883" s="98"/>
      <c r="FA883" s="98"/>
      <c r="FB883" s="98"/>
      <c r="FC883" s="98"/>
      <c r="FD883" s="98"/>
    </row>
    <row r="884" spans="2:160">
      <c r="B884" s="30">
        <f t="shared" si="90"/>
        <v>0</v>
      </c>
      <c r="C884" s="30" t="str">
        <f t="shared" si="91"/>
        <v/>
      </c>
      <c r="D884" s="30" t="str">
        <f t="shared" si="92"/>
        <v/>
      </c>
      <c r="E884" s="30" t="str">
        <f t="shared" si="93"/>
        <v/>
      </c>
      <c r="F884" s="30" t="str">
        <f t="shared" si="94"/>
        <v/>
      </c>
      <c r="G884" s="30" t="str">
        <f t="shared" si="95"/>
        <v/>
      </c>
      <c r="H884" s="101" t="str">
        <f>IF(AND(M884&gt;0,M884&lt;=STATS!$C$22),1,"")</f>
        <v/>
      </c>
      <c r="J884" s="12">
        <v>883</v>
      </c>
      <c r="K884"/>
      <c r="L884"/>
      <c r="R884" s="7"/>
      <c r="S884" s="7"/>
      <c r="T884" s="13"/>
      <c r="U884" s="13"/>
      <c r="V884" s="13"/>
      <c r="W884" s="13"/>
      <c r="EZ884" s="98"/>
      <c r="FA884" s="98"/>
      <c r="FB884" s="98"/>
      <c r="FC884" s="98"/>
      <c r="FD884" s="98"/>
    </row>
    <row r="885" spans="2:160">
      <c r="B885" s="30">
        <f t="shared" si="90"/>
        <v>0</v>
      </c>
      <c r="C885" s="30" t="str">
        <f t="shared" si="91"/>
        <v/>
      </c>
      <c r="D885" s="30" t="str">
        <f t="shared" si="92"/>
        <v/>
      </c>
      <c r="E885" s="30" t="str">
        <f t="shared" si="93"/>
        <v/>
      </c>
      <c r="F885" s="30" t="str">
        <f t="shared" si="94"/>
        <v/>
      </c>
      <c r="G885" s="30" t="str">
        <f t="shared" si="95"/>
        <v/>
      </c>
      <c r="H885" s="101" t="str">
        <f>IF(AND(M885&gt;0,M885&lt;=STATS!$C$22),1,"")</f>
        <v/>
      </c>
      <c r="J885" s="12">
        <v>884</v>
      </c>
      <c r="K885"/>
      <c r="L885"/>
      <c r="R885" s="7"/>
      <c r="S885" s="7"/>
      <c r="T885" s="13"/>
      <c r="U885" s="13"/>
      <c r="V885" s="13"/>
      <c r="W885" s="13"/>
      <c r="EZ885" s="98"/>
      <c r="FA885" s="98"/>
      <c r="FB885" s="98"/>
      <c r="FC885" s="98"/>
      <c r="FD885" s="98"/>
    </row>
    <row r="886" spans="2:160">
      <c r="B886" s="30">
        <f t="shared" si="90"/>
        <v>0</v>
      </c>
      <c r="C886" s="30" t="str">
        <f t="shared" si="91"/>
        <v/>
      </c>
      <c r="D886" s="30" t="str">
        <f t="shared" si="92"/>
        <v/>
      </c>
      <c r="E886" s="30" t="str">
        <f t="shared" si="93"/>
        <v/>
      </c>
      <c r="F886" s="30" t="str">
        <f t="shared" si="94"/>
        <v/>
      </c>
      <c r="G886" s="30" t="str">
        <f t="shared" si="95"/>
        <v/>
      </c>
      <c r="H886" s="101" t="str">
        <f>IF(AND(M886&gt;0,M886&lt;=STATS!$C$22),1,"")</f>
        <v/>
      </c>
      <c r="J886" s="12">
        <v>885</v>
      </c>
      <c r="K886"/>
      <c r="L886"/>
      <c r="R886" s="7"/>
      <c r="S886" s="7"/>
      <c r="T886" s="13"/>
      <c r="U886" s="13"/>
      <c r="V886" s="13"/>
      <c r="W886" s="13"/>
      <c r="EZ886" s="98"/>
      <c r="FA886" s="98"/>
      <c r="FB886" s="98"/>
      <c r="FC886" s="98"/>
      <c r="FD886" s="98"/>
    </row>
    <row r="887" spans="2:160">
      <c r="B887" s="30">
        <f t="shared" si="90"/>
        <v>0</v>
      </c>
      <c r="C887" s="30" t="str">
        <f t="shared" si="91"/>
        <v/>
      </c>
      <c r="D887" s="30" t="str">
        <f t="shared" si="92"/>
        <v/>
      </c>
      <c r="E887" s="30" t="str">
        <f t="shared" si="93"/>
        <v/>
      </c>
      <c r="F887" s="30" t="str">
        <f t="shared" si="94"/>
        <v/>
      </c>
      <c r="G887" s="30" t="str">
        <f t="shared" si="95"/>
        <v/>
      </c>
      <c r="H887" s="101" t="str">
        <f>IF(AND(M887&gt;0,M887&lt;=STATS!$C$22),1,"")</f>
        <v/>
      </c>
      <c r="J887" s="12">
        <v>886</v>
      </c>
      <c r="K887"/>
      <c r="L887"/>
      <c r="R887" s="7"/>
      <c r="S887" s="7"/>
      <c r="T887" s="13"/>
      <c r="U887" s="13"/>
      <c r="V887" s="13"/>
      <c r="W887" s="13"/>
      <c r="EZ887" s="98"/>
      <c r="FA887" s="98"/>
      <c r="FB887" s="98"/>
      <c r="FC887" s="98"/>
      <c r="FD887" s="98"/>
    </row>
    <row r="888" spans="2:160">
      <c r="B888" s="30">
        <f t="shared" si="90"/>
        <v>0</v>
      </c>
      <c r="C888" s="30" t="str">
        <f t="shared" si="91"/>
        <v/>
      </c>
      <c r="D888" s="30" t="str">
        <f t="shared" si="92"/>
        <v/>
      </c>
      <c r="E888" s="30" t="str">
        <f t="shared" si="93"/>
        <v/>
      </c>
      <c r="F888" s="30" t="str">
        <f t="shared" si="94"/>
        <v/>
      </c>
      <c r="G888" s="30" t="str">
        <f t="shared" si="95"/>
        <v/>
      </c>
      <c r="H888" s="101" t="str">
        <f>IF(AND(M888&gt;0,M888&lt;=STATS!$C$22),1,"")</f>
        <v/>
      </c>
      <c r="J888" s="12">
        <v>887</v>
      </c>
      <c r="K888"/>
      <c r="L888"/>
      <c r="R888" s="7"/>
      <c r="S888" s="7"/>
      <c r="T888" s="13"/>
      <c r="U888" s="13"/>
      <c r="V888" s="13"/>
      <c r="W888" s="13"/>
      <c r="EZ888" s="98"/>
      <c r="FA888" s="98"/>
      <c r="FB888" s="98"/>
      <c r="FC888" s="98"/>
      <c r="FD888" s="98"/>
    </row>
    <row r="889" spans="2:160">
      <c r="B889" s="30">
        <f t="shared" si="90"/>
        <v>0</v>
      </c>
      <c r="C889" s="30" t="str">
        <f t="shared" si="91"/>
        <v/>
      </c>
      <c r="D889" s="30" t="str">
        <f t="shared" si="92"/>
        <v/>
      </c>
      <c r="E889" s="30" t="str">
        <f t="shared" si="93"/>
        <v/>
      </c>
      <c r="F889" s="30" t="str">
        <f t="shared" si="94"/>
        <v/>
      </c>
      <c r="G889" s="30" t="str">
        <f t="shared" si="95"/>
        <v/>
      </c>
      <c r="H889" s="101" t="str">
        <f>IF(AND(M889&gt;0,M889&lt;=STATS!$C$22),1,"")</f>
        <v/>
      </c>
      <c r="J889" s="12">
        <v>888</v>
      </c>
      <c r="K889"/>
      <c r="L889"/>
      <c r="R889" s="7"/>
      <c r="S889" s="7"/>
      <c r="T889" s="13"/>
      <c r="U889" s="13"/>
      <c r="V889" s="13"/>
      <c r="W889" s="13"/>
      <c r="EZ889" s="98"/>
      <c r="FA889" s="98"/>
      <c r="FB889" s="98"/>
      <c r="FC889" s="98"/>
      <c r="FD889" s="98"/>
    </row>
    <row r="890" spans="2:160">
      <c r="B890" s="30">
        <f t="shared" si="90"/>
        <v>0</v>
      </c>
      <c r="C890" s="30" t="str">
        <f t="shared" si="91"/>
        <v/>
      </c>
      <c r="D890" s="30" t="str">
        <f t="shared" si="92"/>
        <v/>
      </c>
      <c r="E890" s="30" t="str">
        <f t="shared" si="93"/>
        <v/>
      </c>
      <c r="F890" s="30" t="str">
        <f t="shared" si="94"/>
        <v/>
      </c>
      <c r="G890" s="30" t="str">
        <f t="shared" si="95"/>
        <v/>
      </c>
      <c r="H890" s="101" t="str">
        <f>IF(AND(M890&gt;0,M890&lt;=STATS!$C$22),1,"")</f>
        <v/>
      </c>
      <c r="J890" s="12">
        <v>889</v>
      </c>
      <c r="K890"/>
      <c r="L890"/>
      <c r="R890" s="7"/>
      <c r="S890" s="7"/>
      <c r="T890" s="13"/>
      <c r="U890" s="13"/>
      <c r="V890" s="13"/>
      <c r="W890" s="13"/>
      <c r="EZ890" s="98"/>
      <c r="FA890" s="98"/>
      <c r="FB890" s="98"/>
      <c r="FC890" s="98"/>
      <c r="FD890" s="98"/>
    </row>
    <row r="891" spans="2:160">
      <c r="B891" s="30">
        <f t="shared" si="90"/>
        <v>0</v>
      </c>
      <c r="C891" s="30" t="str">
        <f t="shared" si="91"/>
        <v/>
      </c>
      <c r="D891" s="30" t="str">
        <f t="shared" si="92"/>
        <v/>
      </c>
      <c r="E891" s="30" t="str">
        <f t="shared" si="93"/>
        <v/>
      </c>
      <c r="F891" s="30" t="str">
        <f t="shared" si="94"/>
        <v/>
      </c>
      <c r="G891" s="30" t="str">
        <f t="shared" si="95"/>
        <v/>
      </c>
      <c r="H891" s="101" t="str">
        <f>IF(AND(M891&gt;0,M891&lt;=STATS!$C$22),1,"")</f>
        <v/>
      </c>
      <c r="J891" s="12">
        <v>890</v>
      </c>
      <c r="K891"/>
      <c r="L891"/>
      <c r="R891" s="7"/>
      <c r="S891" s="7"/>
      <c r="T891" s="13"/>
      <c r="U891" s="13"/>
      <c r="V891" s="13"/>
      <c r="W891" s="13"/>
      <c r="EZ891" s="98"/>
      <c r="FA891" s="98"/>
      <c r="FB891" s="98"/>
      <c r="FC891" s="98"/>
      <c r="FD891" s="98"/>
    </row>
    <row r="892" spans="2:160">
      <c r="B892" s="30">
        <f t="shared" si="90"/>
        <v>0</v>
      </c>
      <c r="C892" s="30" t="str">
        <f t="shared" si="91"/>
        <v/>
      </c>
      <c r="D892" s="30" t="str">
        <f t="shared" si="92"/>
        <v/>
      </c>
      <c r="E892" s="30" t="str">
        <f t="shared" si="93"/>
        <v/>
      </c>
      <c r="F892" s="30" t="str">
        <f t="shared" si="94"/>
        <v/>
      </c>
      <c r="G892" s="30" t="str">
        <f t="shared" si="95"/>
        <v/>
      </c>
      <c r="H892" s="101" t="str">
        <f>IF(AND(M892&gt;0,M892&lt;=STATS!$C$22),1,"")</f>
        <v/>
      </c>
      <c r="J892" s="12">
        <v>891</v>
      </c>
      <c r="K892"/>
      <c r="L892"/>
      <c r="R892" s="7"/>
      <c r="S892" s="7"/>
      <c r="T892" s="13"/>
      <c r="U892" s="13"/>
      <c r="V892" s="13"/>
      <c r="W892" s="13"/>
      <c r="EZ892" s="98"/>
      <c r="FA892" s="98"/>
      <c r="FB892" s="98"/>
      <c r="FC892" s="98"/>
      <c r="FD892" s="98"/>
    </row>
    <row r="893" spans="2:160">
      <c r="B893" s="30">
        <f t="shared" si="90"/>
        <v>0</v>
      </c>
      <c r="C893" s="30" t="str">
        <f t="shared" si="91"/>
        <v/>
      </c>
      <c r="D893" s="30" t="str">
        <f t="shared" si="92"/>
        <v/>
      </c>
      <c r="E893" s="30" t="str">
        <f t="shared" si="93"/>
        <v/>
      </c>
      <c r="F893" s="30" t="str">
        <f t="shared" si="94"/>
        <v/>
      </c>
      <c r="G893" s="30" t="str">
        <f t="shared" si="95"/>
        <v/>
      </c>
      <c r="H893" s="101" t="str">
        <f>IF(AND(M893&gt;0,M893&lt;=STATS!$C$22),1,"")</f>
        <v/>
      </c>
      <c r="J893" s="12">
        <v>892</v>
      </c>
      <c r="K893"/>
      <c r="L893"/>
      <c r="R893" s="7"/>
      <c r="S893" s="7"/>
      <c r="T893" s="13"/>
      <c r="U893" s="13"/>
      <c r="V893" s="13"/>
      <c r="W893" s="13"/>
      <c r="EZ893" s="98"/>
      <c r="FA893" s="98"/>
      <c r="FB893" s="98"/>
      <c r="FC893" s="98"/>
      <c r="FD893" s="98"/>
    </row>
    <row r="894" spans="2:160">
      <c r="B894" s="30">
        <f t="shared" si="90"/>
        <v>0</v>
      </c>
      <c r="C894" s="30" t="str">
        <f t="shared" si="91"/>
        <v/>
      </c>
      <c r="D894" s="30" t="str">
        <f t="shared" si="92"/>
        <v/>
      </c>
      <c r="E894" s="30" t="str">
        <f t="shared" si="93"/>
        <v/>
      </c>
      <c r="F894" s="30" t="str">
        <f t="shared" si="94"/>
        <v/>
      </c>
      <c r="G894" s="30" t="str">
        <f t="shared" si="95"/>
        <v/>
      </c>
      <c r="H894" s="101" t="str">
        <f>IF(AND(M894&gt;0,M894&lt;=STATS!$C$22),1,"")</f>
        <v/>
      </c>
      <c r="J894" s="12">
        <v>893</v>
      </c>
      <c r="K894"/>
      <c r="L894"/>
      <c r="R894" s="7"/>
      <c r="S894" s="7"/>
      <c r="T894" s="13"/>
      <c r="U894" s="13"/>
      <c r="V894" s="13"/>
      <c r="W894" s="13"/>
      <c r="EZ894" s="98"/>
      <c r="FA894" s="98"/>
      <c r="FB894" s="98"/>
      <c r="FC894" s="98"/>
      <c r="FD894" s="98"/>
    </row>
    <row r="895" spans="2:160">
      <c r="B895" s="30">
        <f t="shared" si="90"/>
        <v>0</v>
      </c>
      <c r="C895" s="30" t="str">
        <f t="shared" si="91"/>
        <v/>
      </c>
      <c r="D895" s="30" t="str">
        <f t="shared" si="92"/>
        <v/>
      </c>
      <c r="E895" s="30" t="str">
        <f t="shared" si="93"/>
        <v/>
      </c>
      <c r="F895" s="30" t="str">
        <f t="shared" si="94"/>
        <v/>
      </c>
      <c r="G895" s="30" t="str">
        <f t="shared" si="95"/>
        <v/>
      </c>
      <c r="H895" s="101" t="str">
        <f>IF(AND(M895&gt;0,M895&lt;=STATS!$C$22),1,"")</f>
        <v/>
      </c>
      <c r="J895" s="12">
        <v>894</v>
      </c>
      <c r="K895"/>
      <c r="L895"/>
      <c r="R895" s="7"/>
      <c r="S895" s="7"/>
      <c r="T895" s="13"/>
      <c r="U895" s="13"/>
      <c r="V895" s="13"/>
      <c r="W895" s="13"/>
      <c r="EZ895" s="98"/>
      <c r="FA895" s="98"/>
      <c r="FB895" s="98"/>
      <c r="FC895" s="98"/>
      <c r="FD895" s="98"/>
    </row>
    <row r="896" spans="2:160">
      <c r="B896" s="30">
        <f t="shared" si="90"/>
        <v>0</v>
      </c>
      <c r="C896" s="30" t="str">
        <f t="shared" si="91"/>
        <v/>
      </c>
      <c r="D896" s="30" t="str">
        <f t="shared" si="92"/>
        <v/>
      </c>
      <c r="E896" s="30" t="str">
        <f t="shared" si="93"/>
        <v/>
      </c>
      <c r="F896" s="30" t="str">
        <f t="shared" si="94"/>
        <v/>
      </c>
      <c r="G896" s="30" t="str">
        <f t="shared" si="95"/>
        <v/>
      </c>
      <c r="H896" s="101" t="str">
        <f>IF(AND(M896&gt;0,M896&lt;=STATS!$C$22),1,"")</f>
        <v/>
      </c>
      <c r="J896" s="12">
        <v>895</v>
      </c>
      <c r="K896"/>
      <c r="L896"/>
      <c r="R896" s="7"/>
      <c r="S896" s="7"/>
      <c r="T896" s="13"/>
      <c r="U896" s="13"/>
      <c r="V896" s="13"/>
      <c r="W896" s="13"/>
      <c r="EZ896" s="98"/>
      <c r="FA896" s="98"/>
      <c r="FB896" s="98"/>
      <c r="FC896" s="98"/>
      <c r="FD896" s="98"/>
    </row>
    <row r="897" spans="2:160">
      <c r="B897" s="30">
        <f t="shared" si="90"/>
        <v>0</v>
      </c>
      <c r="C897" s="30" t="str">
        <f t="shared" si="91"/>
        <v/>
      </c>
      <c r="D897" s="30" t="str">
        <f t="shared" si="92"/>
        <v/>
      </c>
      <c r="E897" s="30" t="str">
        <f t="shared" si="93"/>
        <v/>
      </c>
      <c r="F897" s="30" t="str">
        <f t="shared" si="94"/>
        <v/>
      </c>
      <c r="G897" s="30" t="str">
        <f t="shared" si="95"/>
        <v/>
      </c>
      <c r="H897" s="101" t="str">
        <f>IF(AND(M897&gt;0,M897&lt;=STATS!$C$22),1,"")</f>
        <v/>
      </c>
      <c r="J897" s="12">
        <v>896</v>
      </c>
      <c r="K897"/>
      <c r="L897"/>
      <c r="R897" s="7"/>
      <c r="S897" s="7"/>
      <c r="T897" s="13"/>
      <c r="U897" s="13"/>
      <c r="V897" s="13"/>
      <c r="W897" s="13"/>
      <c r="EZ897" s="98"/>
      <c r="FA897" s="98"/>
      <c r="FB897" s="98"/>
      <c r="FC897" s="98"/>
      <c r="FD897" s="98"/>
    </row>
    <row r="898" spans="2:160">
      <c r="B898" s="30">
        <f t="shared" ref="B898:B961" si="96">COUNT(R898:EY898,FE898:FM898)</f>
        <v>0</v>
      </c>
      <c r="C898" s="30" t="str">
        <f t="shared" ref="C898:C961" si="97">IF(COUNT(R898:EY898,FE898:FM898)&gt;0,COUNT(R898:EY898,FE898:FM898),"")</f>
        <v/>
      </c>
      <c r="D898" s="30" t="str">
        <f t="shared" ref="D898:D961" si="98">IF(COUNT(T898:BJ898,BL898:BT898,BV898:CB898,CD898:EY898,FE898:FM898)&gt;0,COUNT(T898:BJ898,BL898:BT898,BV898:CB898,CD898:EY898,FE898:FM898),"")</f>
        <v/>
      </c>
      <c r="E898" s="30" t="str">
        <f t="shared" ref="E898:E961" si="99">IF(H898=1,COUNT(R898:EY898,FE898:FM898),"")</f>
        <v/>
      </c>
      <c r="F898" s="30" t="str">
        <f t="shared" ref="F898:F961" si="100">IF(H898=1,COUNT(T898:BJ898,BL898:BT898,BV898:CB898,CD898:EY898,FE898:FM898),"")</f>
        <v/>
      </c>
      <c r="G898" s="30" t="str">
        <f t="shared" ref="G898:G961" si="101">IF($B898&gt;=1,$M898,"")</f>
        <v/>
      </c>
      <c r="H898" s="101" t="str">
        <f>IF(AND(M898&gt;0,M898&lt;=STATS!$C$22),1,"")</f>
        <v/>
      </c>
      <c r="J898" s="12">
        <v>897</v>
      </c>
      <c r="K898"/>
      <c r="L898"/>
      <c r="R898" s="7"/>
      <c r="S898" s="7"/>
      <c r="T898" s="13"/>
      <c r="U898" s="13"/>
      <c r="V898" s="13"/>
      <c r="W898" s="13"/>
      <c r="EZ898" s="98"/>
      <c r="FA898" s="98"/>
      <c r="FB898" s="98"/>
      <c r="FC898" s="98"/>
      <c r="FD898" s="98"/>
    </row>
    <row r="899" spans="2:160">
      <c r="B899" s="30">
        <f t="shared" si="96"/>
        <v>0</v>
      </c>
      <c r="C899" s="30" t="str">
        <f t="shared" si="97"/>
        <v/>
      </c>
      <c r="D899" s="30" t="str">
        <f t="shared" si="98"/>
        <v/>
      </c>
      <c r="E899" s="30" t="str">
        <f t="shared" si="99"/>
        <v/>
      </c>
      <c r="F899" s="30" t="str">
        <f t="shared" si="100"/>
        <v/>
      </c>
      <c r="G899" s="30" t="str">
        <f t="shared" si="101"/>
        <v/>
      </c>
      <c r="H899" s="101" t="str">
        <f>IF(AND(M899&gt;0,M899&lt;=STATS!$C$22),1,"")</f>
        <v/>
      </c>
      <c r="J899" s="12">
        <v>898</v>
      </c>
      <c r="K899"/>
      <c r="L899"/>
      <c r="R899" s="7"/>
      <c r="S899" s="7"/>
      <c r="T899" s="13"/>
      <c r="U899" s="13"/>
      <c r="V899" s="13"/>
      <c r="W899" s="13"/>
      <c r="EZ899" s="98"/>
      <c r="FA899" s="98"/>
      <c r="FB899" s="98"/>
      <c r="FC899" s="98"/>
      <c r="FD899" s="98"/>
    </row>
    <row r="900" spans="2:160">
      <c r="B900" s="30">
        <f t="shared" si="96"/>
        <v>0</v>
      </c>
      <c r="C900" s="30" t="str">
        <f t="shared" si="97"/>
        <v/>
      </c>
      <c r="D900" s="30" t="str">
        <f t="shared" si="98"/>
        <v/>
      </c>
      <c r="E900" s="30" t="str">
        <f t="shared" si="99"/>
        <v/>
      </c>
      <c r="F900" s="30" t="str">
        <f t="shared" si="100"/>
        <v/>
      </c>
      <c r="G900" s="30" t="str">
        <f t="shared" si="101"/>
        <v/>
      </c>
      <c r="H900" s="101" t="str">
        <f>IF(AND(M900&gt;0,M900&lt;=STATS!$C$22),1,"")</f>
        <v/>
      </c>
      <c r="J900" s="12">
        <v>899</v>
      </c>
      <c r="K900"/>
      <c r="L900"/>
      <c r="R900" s="7"/>
      <c r="S900" s="7"/>
      <c r="T900" s="13"/>
      <c r="U900" s="13"/>
      <c r="V900" s="13"/>
      <c r="W900" s="13"/>
      <c r="EZ900" s="98"/>
      <c r="FA900" s="98"/>
      <c r="FB900" s="98"/>
      <c r="FC900" s="98"/>
      <c r="FD900" s="98"/>
    </row>
    <row r="901" spans="2:160">
      <c r="B901" s="30">
        <f t="shared" si="96"/>
        <v>0</v>
      </c>
      <c r="C901" s="30" t="str">
        <f t="shared" si="97"/>
        <v/>
      </c>
      <c r="D901" s="30" t="str">
        <f t="shared" si="98"/>
        <v/>
      </c>
      <c r="E901" s="30" t="str">
        <f t="shared" si="99"/>
        <v/>
      </c>
      <c r="F901" s="30" t="str">
        <f t="shared" si="100"/>
        <v/>
      </c>
      <c r="G901" s="30" t="str">
        <f t="shared" si="101"/>
        <v/>
      </c>
      <c r="H901" s="101" t="str">
        <f>IF(AND(M901&gt;0,M901&lt;=STATS!$C$22),1,"")</f>
        <v/>
      </c>
      <c r="J901" s="12">
        <v>900</v>
      </c>
      <c r="K901"/>
      <c r="L901"/>
      <c r="R901" s="7"/>
      <c r="S901" s="7"/>
      <c r="T901" s="13"/>
      <c r="U901" s="13"/>
      <c r="V901" s="13"/>
      <c r="W901" s="13"/>
      <c r="EZ901" s="98"/>
      <c r="FA901" s="98"/>
      <c r="FB901" s="98"/>
      <c r="FC901" s="98"/>
      <c r="FD901" s="98"/>
    </row>
    <row r="902" spans="2:160">
      <c r="B902" s="30">
        <f t="shared" si="96"/>
        <v>0</v>
      </c>
      <c r="C902" s="30" t="str">
        <f t="shared" si="97"/>
        <v/>
      </c>
      <c r="D902" s="30" t="str">
        <f t="shared" si="98"/>
        <v/>
      </c>
      <c r="E902" s="30" t="str">
        <f t="shared" si="99"/>
        <v/>
      </c>
      <c r="F902" s="30" t="str">
        <f t="shared" si="100"/>
        <v/>
      </c>
      <c r="G902" s="30" t="str">
        <f t="shared" si="101"/>
        <v/>
      </c>
      <c r="H902" s="101" t="str">
        <f>IF(AND(M902&gt;0,M902&lt;=STATS!$C$22),1,"")</f>
        <v/>
      </c>
      <c r="J902" s="12">
        <v>901</v>
      </c>
      <c r="K902"/>
      <c r="L902"/>
      <c r="R902" s="7"/>
      <c r="S902" s="7"/>
      <c r="T902" s="13"/>
      <c r="U902" s="13"/>
      <c r="V902" s="13"/>
      <c r="W902" s="13"/>
      <c r="EZ902" s="98"/>
      <c r="FA902" s="98"/>
      <c r="FB902" s="98"/>
      <c r="FC902" s="98"/>
      <c r="FD902" s="98"/>
    </row>
    <row r="903" spans="2:160">
      <c r="B903" s="30">
        <f t="shared" si="96"/>
        <v>0</v>
      </c>
      <c r="C903" s="30" t="str">
        <f t="shared" si="97"/>
        <v/>
      </c>
      <c r="D903" s="30" t="str">
        <f t="shared" si="98"/>
        <v/>
      </c>
      <c r="E903" s="30" t="str">
        <f t="shared" si="99"/>
        <v/>
      </c>
      <c r="F903" s="30" t="str">
        <f t="shared" si="100"/>
        <v/>
      </c>
      <c r="G903" s="30" t="str">
        <f t="shared" si="101"/>
        <v/>
      </c>
      <c r="H903" s="101" t="str">
        <f>IF(AND(M903&gt;0,M903&lt;=STATS!$C$22),1,"")</f>
        <v/>
      </c>
      <c r="J903" s="12">
        <v>902</v>
      </c>
      <c r="K903"/>
      <c r="L903"/>
      <c r="R903" s="7"/>
      <c r="S903" s="7"/>
      <c r="T903" s="13"/>
      <c r="U903" s="13"/>
      <c r="V903" s="13"/>
      <c r="W903" s="13"/>
      <c r="EZ903" s="98"/>
      <c r="FA903" s="98"/>
      <c r="FB903" s="98"/>
      <c r="FC903" s="98"/>
      <c r="FD903" s="98"/>
    </row>
    <row r="904" spans="2:160">
      <c r="B904" s="30">
        <f t="shared" si="96"/>
        <v>0</v>
      </c>
      <c r="C904" s="30" t="str">
        <f t="shared" si="97"/>
        <v/>
      </c>
      <c r="D904" s="30" t="str">
        <f t="shared" si="98"/>
        <v/>
      </c>
      <c r="E904" s="30" t="str">
        <f t="shared" si="99"/>
        <v/>
      </c>
      <c r="F904" s="30" t="str">
        <f t="shared" si="100"/>
        <v/>
      </c>
      <c r="G904" s="30" t="str">
        <f t="shared" si="101"/>
        <v/>
      </c>
      <c r="H904" s="101" t="str">
        <f>IF(AND(M904&gt;0,M904&lt;=STATS!$C$22),1,"")</f>
        <v/>
      </c>
      <c r="J904" s="12">
        <v>903</v>
      </c>
      <c r="K904"/>
      <c r="L904"/>
      <c r="R904" s="7"/>
      <c r="S904" s="7"/>
      <c r="T904" s="13"/>
      <c r="U904" s="13"/>
      <c r="V904" s="13"/>
      <c r="W904" s="13"/>
      <c r="EZ904" s="98"/>
      <c r="FA904" s="98"/>
      <c r="FB904" s="98"/>
      <c r="FC904" s="98"/>
      <c r="FD904" s="98"/>
    </row>
    <row r="905" spans="2:160">
      <c r="B905" s="30">
        <f t="shared" si="96"/>
        <v>0</v>
      </c>
      <c r="C905" s="30" t="str">
        <f t="shared" si="97"/>
        <v/>
      </c>
      <c r="D905" s="30" t="str">
        <f t="shared" si="98"/>
        <v/>
      </c>
      <c r="E905" s="30" t="str">
        <f t="shared" si="99"/>
        <v/>
      </c>
      <c r="F905" s="30" t="str">
        <f t="shared" si="100"/>
        <v/>
      </c>
      <c r="G905" s="30" t="str">
        <f t="shared" si="101"/>
        <v/>
      </c>
      <c r="H905" s="101" t="str">
        <f>IF(AND(M905&gt;0,M905&lt;=STATS!$C$22),1,"")</f>
        <v/>
      </c>
      <c r="J905" s="12">
        <v>904</v>
      </c>
      <c r="K905"/>
      <c r="L905"/>
      <c r="R905" s="7"/>
      <c r="S905" s="7"/>
      <c r="T905" s="13"/>
      <c r="U905" s="13"/>
      <c r="V905" s="13"/>
      <c r="W905" s="13"/>
      <c r="EZ905" s="98"/>
      <c r="FA905" s="98"/>
      <c r="FB905" s="98"/>
      <c r="FC905" s="98"/>
      <c r="FD905" s="98"/>
    </row>
    <row r="906" spans="2:160">
      <c r="B906" s="30">
        <f t="shared" si="96"/>
        <v>0</v>
      </c>
      <c r="C906" s="30" t="str">
        <f t="shared" si="97"/>
        <v/>
      </c>
      <c r="D906" s="30" t="str">
        <f t="shared" si="98"/>
        <v/>
      </c>
      <c r="E906" s="30" t="str">
        <f t="shared" si="99"/>
        <v/>
      </c>
      <c r="F906" s="30" t="str">
        <f t="shared" si="100"/>
        <v/>
      </c>
      <c r="G906" s="30" t="str">
        <f t="shared" si="101"/>
        <v/>
      </c>
      <c r="H906" s="101" t="str">
        <f>IF(AND(M906&gt;0,M906&lt;=STATS!$C$22),1,"")</f>
        <v/>
      </c>
      <c r="J906" s="12">
        <v>905</v>
      </c>
      <c r="K906"/>
      <c r="L906"/>
      <c r="R906" s="7"/>
      <c r="S906" s="7"/>
      <c r="T906" s="13"/>
      <c r="U906" s="13"/>
      <c r="V906" s="13"/>
      <c r="W906" s="13"/>
      <c r="EZ906" s="98"/>
      <c r="FA906" s="98"/>
      <c r="FB906" s="98"/>
      <c r="FC906" s="98"/>
      <c r="FD906" s="98"/>
    </row>
    <row r="907" spans="2:160">
      <c r="B907" s="30">
        <f t="shared" si="96"/>
        <v>0</v>
      </c>
      <c r="C907" s="30" t="str">
        <f t="shared" si="97"/>
        <v/>
      </c>
      <c r="D907" s="30" t="str">
        <f t="shared" si="98"/>
        <v/>
      </c>
      <c r="E907" s="30" t="str">
        <f t="shared" si="99"/>
        <v/>
      </c>
      <c r="F907" s="30" t="str">
        <f t="shared" si="100"/>
        <v/>
      </c>
      <c r="G907" s="30" t="str">
        <f t="shared" si="101"/>
        <v/>
      </c>
      <c r="H907" s="101" t="str">
        <f>IF(AND(M907&gt;0,M907&lt;=STATS!$C$22),1,"")</f>
        <v/>
      </c>
      <c r="J907" s="12">
        <v>906</v>
      </c>
      <c r="K907"/>
      <c r="L907"/>
      <c r="R907" s="7"/>
      <c r="S907" s="7"/>
      <c r="T907" s="13"/>
      <c r="U907" s="13"/>
      <c r="V907" s="13"/>
      <c r="W907" s="13"/>
      <c r="EZ907" s="98"/>
      <c r="FA907" s="98"/>
      <c r="FB907" s="98"/>
      <c r="FC907" s="98"/>
      <c r="FD907" s="98"/>
    </row>
    <row r="908" spans="2:160">
      <c r="B908" s="30">
        <f t="shared" si="96"/>
        <v>0</v>
      </c>
      <c r="C908" s="30" t="str">
        <f t="shared" si="97"/>
        <v/>
      </c>
      <c r="D908" s="30" t="str">
        <f t="shared" si="98"/>
        <v/>
      </c>
      <c r="E908" s="30" t="str">
        <f t="shared" si="99"/>
        <v/>
      </c>
      <c r="F908" s="30" t="str">
        <f t="shared" si="100"/>
        <v/>
      </c>
      <c r="G908" s="30" t="str">
        <f t="shared" si="101"/>
        <v/>
      </c>
      <c r="H908" s="101" t="str">
        <f>IF(AND(M908&gt;0,M908&lt;=STATS!$C$22),1,"")</f>
        <v/>
      </c>
      <c r="J908" s="12">
        <v>907</v>
      </c>
      <c r="K908"/>
      <c r="L908"/>
      <c r="R908" s="7"/>
      <c r="S908" s="7"/>
      <c r="T908" s="13"/>
      <c r="U908" s="13"/>
      <c r="V908" s="13"/>
      <c r="W908" s="13"/>
      <c r="EZ908" s="98"/>
      <c r="FA908" s="98"/>
      <c r="FB908" s="98"/>
      <c r="FC908" s="98"/>
      <c r="FD908" s="98"/>
    </row>
    <row r="909" spans="2:160">
      <c r="B909" s="30">
        <f t="shared" si="96"/>
        <v>0</v>
      </c>
      <c r="C909" s="30" t="str">
        <f t="shared" si="97"/>
        <v/>
      </c>
      <c r="D909" s="30" t="str">
        <f t="shared" si="98"/>
        <v/>
      </c>
      <c r="E909" s="30" t="str">
        <f t="shared" si="99"/>
        <v/>
      </c>
      <c r="F909" s="30" t="str">
        <f t="shared" si="100"/>
        <v/>
      </c>
      <c r="G909" s="30" t="str">
        <f t="shared" si="101"/>
        <v/>
      </c>
      <c r="H909" s="101" t="str">
        <f>IF(AND(M909&gt;0,M909&lt;=STATS!$C$22),1,"")</f>
        <v/>
      </c>
      <c r="J909" s="12">
        <v>908</v>
      </c>
      <c r="K909"/>
      <c r="L909"/>
      <c r="R909" s="7"/>
      <c r="S909" s="7"/>
      <c r="T909" s="13"/>
      <c r="U909" s="13"/>
      <c r="V909" s="13"/>
      <c r="W909" s="13"/>
      <c r="EZ909" s="98"/>
      <c r="FA909" s="98"/>
      <c r="FB909" s="98"/>
      <c r="FC909" s="98"/>
      <c r="FD909" s="98"/>
    </row>
    <row r="910" spans="2:160">
      <c r="B910" s="30">
        <f t="shared" si="96"/>
        <v>0</v>
      </c>
      <c r="C910" s="30" t="str">
        <f t="shared" si="97"/>
        <v/>
      </c>
      <c r="D910" s="30" t="str">
        <f t="shared" si="98"/>
        <v/>
      </c>
      <c r="E910" s="30" t="str">
        <f t="shared" si="99"/>
        <v/>
      </c>
      <c r="F910" s="30" t="str">
        <f t="shared" si="100"/>
        <v/>
      </c>
      <c r="G910" s="30" t="str">
        <f t="shared" si="101"/>
        <v/>
      </c>
      <c r="H910" s="101" t="str">
        <f>IF(AND(M910&gt;0,M910&lt;=STATS!$C$22),1,"")</f>
        <v/>
      </c>
      <c r="J910" s="12">
        <v>909</v>
      </c>
      <c r="K910"/>
      <c r="L910"/>
      <c r="R910" s="7"/>
      <c r="S910" s="7"/>
      <c r="T910" s="13"/>
      <c r="U910" s="13"/>
      <c r="V910" s="13"/>
      <c r="W910" s="13"/>
      <c r="EZ910" s="98"/>
      <c r="FA910" s="98"/>
      <c r="FB910" s="98"/>
      <c r="FC910" s="98"/>
      <c r="FD910" s="98"/>
    </row>
    <row r="911" spans="2:160">
      <c r="B911" s="30">
        <f t="shared" si="96"/>
        <v>0</v>
      </c>
      <c r="C911" s="30" t="str">
        <f t="shared" si="97"/>
        <v/>
      </c>
      <c r="D911" s="30" t="str">
        <f t="shared" si="98"/>
        <v/>
      </c>
      <c r="E911" s="30" t="str">
        <f t="shared" si="99"/>
        <v/>
      </c>
      <c r="F911" s="30" t="str">
        <f t="shared" si="100"/>
        <v/>
      </c>
      <c r="G911" s="30" t="str">
        <f t="shared" si="101"/>
        <v/>
      </c>
      <c r="H911" s="101" t="str">
        <f>IF(AND(M911&gt;0,M911&lt;=STATS!$C$22),1,"")</f>
        <v/>
      </c>
      <c r="J911" s="12">
        <v>910</v>
      </c>
      <c r="K911"/>
      <c r="L911"/>
      <c r="R911" s="7"/>
      <c r="S911" s="7"/>
      <c r="T911" s="13"/>
      <c r="U911" s="13"/>
      <c r="V911" s="13"/>
      <c r="W911" s="13"/>
      <c r="EZ911" s="98"/>
      <c r="FA911" s="98"/>
      <c r="FB911" s="98"/>
      <c r="FC911" s="98"/>
      <c r="FD911" s="98"/>
    </row>
    <row r="912" spans="2:160">
      <c r="B912" s="30">
        <f t="shared" si="96"/>
        <v>0</v>
      </c>
      <c r="C912" s="30" t="str">
        <f t="shared" si="97"/>
        <v/>
      </c>
      <c r="D912" s="30" t="str">
        <f t="shared" si="98"/>
        <v/>
      </c>
      <c r="E912" s="30" t="str">
        <f t="shared" si="99"/>
        <v/>
      </c>
      <c r="F912" s="30" t="str">
        <f t="shared" si="100"/>
        <v/>
      </c>
      <c r="G912" s="30" t="str">
        <f t="shared" si="101"/>
        <v/>
      </c>
      <c r="H912" s="101" t="str">
        <f>IF(AND(M912&gt;0,M912&lt;=STATS!$C$22),1,"")</f>
        <v/>
      </c>
      <c r="J912" s="12">
        <v>911</v>
      </c>
      <c r="K912"/>
      <c r="L912"/>
      <c r="R912" s="7"/>
      <c r="S912" s="7"/>
      <c r="T912" s="13"/>
      <c r="U912" s="13"/>
      <c r="V912" s="13"/>
      <c r="W912" s="13"/>
      <c r="EZ912" s="98"/>
      <c r="FA912" s="98"/>
      <c r="FB912" s="98"/>
      <c r="FC912" s="98"/>
      <c r="FD912" s="98"/>
    </row>
    <row r="913" spans="2:160">
      <c r="B913" s="30">
        <f t="shared" si="96"/>
        <v>0</v>
      </c>
      <c r="C913" s="30" t="str">
        <f t="shared" si="97"/>
        <v/>
      </c>
      <c r="D913" s="30" t="str">
        <f t="shared" si="98"/>
        <v/>
      </c>
      <c r="E913" s="30" t="str">
        <f t="shared" si="99"/>
        <v/>
      </c>
      <c r="F913" s="30" t="str">
        <f t="shared" si="100"/>
        <v/>
      </c>
      <c r="G913" s="30" t="str">
        <f t="shared" si="101"/>
        <v/>
      </c>
      <c r="H913" s="101" t="str">
        <f>IF(AND(M913&gt;0,M913&lt;=STATS!$C$22),1,"")</f>
        <v/>
      </c>
      <c r="J913" s="12">
        <v>912</v>
      </c>
      <c r="K913"/>
      <c r="L913"/>
      <c r="R913" s="7"/>
      <c r="S913" s="7"/>
      <c r="T913" s="13"/>
      <c r="U913" s="13"/>
      <c r="V913" s="13"/>
      <c r="W913" s="13"/>
      <c r="EZ913" s="98"/>
      <c r="FA913" s="98"/>
      <c r="FB913" s="98"/>
      <c r="FC913" s="98"/>
      <c r="FD913" s="98"/>
    </row>
    <row r="914" spans="2:160">
      <c r="B914" s="30">
        <f t="shared" si="96"/>
        <v>0</v>
      </c>
      <c r="C914" s="30" t="str">
        <f t="shared" si="97"/>
        <v/>
      </c>
      <c r="D914" s="30" t="str">
        <f t="shared" si="98"/>
        <v/>
      </c>
      <c r="E914" s="30" t="str">
        <f t="shared" si="99"/>
        <v/>
      </c>
      <c r="F914" s="30" t="str">
        <f t="shared" si="100"/>
        <v/>
      </c>
      <c r="G914" s="30" t="str">
        <f t="shared" si="101"/>
        <v/>
      </c>
      <c r="H914" s="101" t="str">
        <f>IF(AND(M914&gt;0,M914&lt;=STATS!$C$22),1,"")</f>
        <v/>
      </c>
      <c r="J914" s="12">
        <v>913</v>
      </c>
      <c r="K914"/>
      <c r="L914"/>
      <c r="R914" s="7"/>
      <c r="S914" s="7"/>
      <c r="T914" s="13"/>
      <c r="U914" s="13"/>
      <c r="V914" s="13"/>
      <c r="W914" s="13"/>
      <c r="EZ914" s="98"/>
      <c r="FA914" s="98"/>
      <c r="FB914" s="98"/>
      <c r="FC914" s="98"/>
      <c r="FD914" s="98"/>
    </row>
    <row r="915" spans="2:160">
      <c r="B915" s="30">
        <f t="shared" si="96"/>
        <v>0</v>
      </c>
      <c r="C915" s="30" t="str">
        <f t="shared" si="97"/>
        <v/>
      </c>
      <c r="D915" s="30" t="str">
        <f t="shared" si="98"/>
        <v/>
      </c>
      <c r="E915" s="30" t="str">
        <f t="shared" si="99"/>
        <v/>
      </c>
      <c r="F915" s="30" t="str">
        <f t="shared" si="100"/>
        <v/>
      </c>
      <c r="G915" s="30" t="str">
        <f t="shared" si="101"/>
        <v/>
      </c>
      <c r="H915" s="101" t="str">
        <f>IF(AND(M915&gt;0,M915&lt;=STATS!$C$22),1,"")</f>
        <v/>
      </c>
      <c r="J915" s="12">
        <v>914</v>
      </c>
      <c r="K915"/>
      <c r="L915"/>
      <c r="R915" s="7"/>
      <c r="S915" s="7"/>
      <c r="T915" s="13"/>
      <c r="U915" s="13"/>
      <c r="V915" s="13"/>
      <c r="W915" s="13"/>
      <c r="EZ915" s="98"/>
      <c r="FA915" s="98"/>
      <c r="FB915" s="98"/>
      <c r="FC915" s="98"/>
      <c r="FD915" s="98"/>
    </row>
    <row r="916" spans="2:160">
      <c r="B916" s="30">
        <f t="shared" si="96"/>
        <v>0</v>
      </c>
      <c r="C916" s="30" t="str">
        <f t="shared" si="97"/>
        <v/>
      </c>
      <c r="D916" s="30" t="str">
        <f t="shared" si="98"/>
        <v/>
      </c>
      <c r="E916" s="30" t="str">
        <f t="shared" si="99"/>
        <v/>
      </c>
      <c r="F916" s="30" t="str">
        <f t="shared" si="100"/>
        <v/>
      </c>
      <c r="G916" s="30" t="str">
        <f t="shared" si="101"/>
        <v/>
      </c>
      <c r="H916" s="101" t="str">
        <f>IF(AND(M916&gt;0,M916&lt;=STATS!$C$22),1,"")</f>
        <v/>
      </c>
      <c r="J916" s="12">
        <v>915</v>
      </c>
      <c r="K916"/>
      <c r="L916"/>
      <c r="R916" s="7"/>
      <c r="S916" s="7"/>
      <c r="T916" s="13"/>
      <c r="U916" s="13"/>
      <c r="V916" s="13"/>
      <c r="W916" s="13"/>
      <c r="EZ916" s="98"/>
      <c r="FA916" s="98"/>
      <c r="FB916" s="98"/>
      <c r="FC916" s="98"/>
      <c r="FD916" s="98"/>
    </row>
    <row r="917" spans="2:160">
      <c r="B917" s="30">
        <f t="shared" si="96"/>
        <v>0</v>
      </c>
      <c r="C917" s="30" t="str">
        <f t="shared" si="97"/>
        <v/>
      </c>
      <c r="D917" s="30" t="str">
        <f t="shared" si="98"/>
        <v/>
      </c>
      <c r="E917" s="30" t="str">
        <f t="shared" si="99"/>
        <v/>
      </c>
      <c r="F917" s="30" t="str">
        <f t="shared" si="100"/>
        <v/>
      </c>
      <c r="G917" s="30" t="str">
        <f t="shared" si="101"/>
        <v/>
      </c>
      <c r="H917" s="101" t="str">
        <f>IF(AND(M917&gt;0,M917&lt;=STATS!$C$22),1,"")</f>
        <v/>
      </c>
      <c r="J917" s="12">
        <v>916</v>
      </c>
      <c r="K917"/>
      <c r="L917"/>
      <c r="R917" s="7"/>
      <c r="S917" s="7"/>
      <c r="T917" s="13"/>
      <c r="U917" s="13"/>
      <c r="V917" s="13"/>
      <c r="W917" s="13"/>
      <c r="EZ917" s="98"/>
      <c r="FA917" s="98"/>
      <c r="FB917" s="98"/>
      <c r="FC917" s="98"/>
      <c r="FD917" s="98"/>
    </row>
    <row r="918" spans="2:160">
      <c r="B918" s="30">
        <f t="shared" si="96"/>
        <v>0</v>
      </c>
      <c r="C918" s="30" t="str">
        <f t="shared" si="97"/>
        <v/>
      </c>
      <c r="D918" s="30" t="str">
        <f t="shared" si="98"/>
        <v/>
      </c>
      <c r="E918" s="30" t="str">
        <f t="shared" si="99"/>
        <v/>
      </c>
      <c r="F918" s="30" t="str">
        <f t="shared" si="100"/>
        <v/>
      </c>
      <c r="G918" s="30" t="str">
        <f t="shared" si="101"/>
        <v/>
      </c>
      <c r="H918" s="101" t="str">
        <f>IF(AND(M918&gt;0,M918&lt;=STATS!$C$22),1,"")</f>
        <v/>
      </c>
      <c r="J918" s="12">
        <v>917</v>
      </c>
      <c r="K918"/>
      <c r="L918"/>
      <c r="R918" s="7"/>
      <c r="S918" s="7"/>
      <c r="T918" s="13"/>
      <c r="U918" s="13"/>
      <c r="V918" s="13"/>
      <c r="W918" s="13"/>
      <c r="EZ918" s="98"/>
      <c r="FA918" s="98"/>
      <c r="FB918" s="98"/>
      <c r="FC918" s="98"/>
      <c r="FD918" s="98"/>
    </row>
    <row r="919" spans="2:160">
      <c r="B919" s="30">
        <f t="shared" si="96"/>
        <v>0</v>
      </c>
      <c r="C919" s="30" t="str">
        <f t="shared" si="97"/>
        <v/>
      </c>
      <c r="D919" s="30" t="str">
        <f t="shared" si="98"/>
        <v/>
      </c>
      <c r="E919" s="30" t="str">
        <f t="shared" si="99"/>
        <v/>
      </c>
      <c r="F919" s="30" t="str">
        <f t="shared" si="100"/>
        <v/>
      </c>
      <c r="G919" s="30" t="str">
        <f t="shared" si="101"/>
        <v/>
      </c>
      <c r="H919" s="101" t="str">
        <f>IF(AND(M919&gt;0,M919&lt;=STATS!$C$22),1,"")</f>
        <v/>
      </c>
      <c r="J919" s="12">
        <v>918</v>
      </c>
      <c r="K919"/>
      <c r="L919"/>
      <c r="R919" s="7"/>
      <c r="S919" s="7"/>
      <c r="T919" s="13"/>
      <c r="U919" s="13"/>
      <c r="V919" s="13"/>
      <c r="W919" s="13"/>
      <c r="EZ919" s="98"/>
      <c r="FA919" s="98"/>
      <c r="FB919" s="98"/>
      <c r="FC919" s="98"/>
      <c r="FD919" s="98"/>
    </row>
    <row r="920" spans="2:160">
      <c r="B920" s="30">
        <f t="shared" si="96"/>
        <v>0</v>
      </c>
      <c r="C920" s="30" t="str">
        <f t="shared" si="97"/>
        <v/>
      </c>
      <c r="D920" s="30" t="str">
        <f t="shared" si="98"/>
        <v/>
      </c>
      <c r="E920" s="30" t="str">
        <f t="shared" si="99"/>
        <v/>
      </c>
      <c r="F920" s="30" t="str">
        <f t="shared" si="100"/>
        <v/>
      </c>
      <c r="G920" s="30" t="str">
        <f t="shared" si="101"/>
        <v/>
      </c>
      <c r="H920" s="101" t="str">
        <f>IF(AND(M920&gt;0,M920&lt;=STATS!$C$22),1,"")</f>
        <v/>
      </c>
      <c r="J920" s="12">
        <v>919</v>
      </c>
      <c r="K920"/>
      <c r="L920"/>
      <c r="R920" s="7"/>
      <c r="S920" s="7"/>
      <c r="T920" s="13"/>
      <c r="U920" s="13"/>
      <c r="V920" s="13"/>
      <c r="W920" s="13"/>
      <c r="EZ920" s="98"/>
      <c r="FA920" s="98"/>
      <c r="FB920" s="98"/>
      <c r="FC920" s="98"/>
      <c r="FD920" s="98"/>
    </row>
    <row r="921" spans="2:160">
      <c r="B921" s="30">
        <f t="shared" si="96"/>
        <v>0</v>
      </c>
      <c r="C921" s="30" t="str">
        <f t="shared" si="97"/>
        <v/>
      </c>
      <c r="D921" s="30" t="str">
        <f t="shared" si="98"/>
        <v/>
      </c>
      <c r="E921" s="30" t="str">
        <f t="shared" si="99"/>
        <v/>
      </c>
      <c r="F921" s="30" t="str">
        <f t="shared" si="100"/>
        <v/>
      </c>
      <c r="G921" s="30" t="str">
        <f t="shared" si="101"/>
        <v/>
      </c>
      <c r="H921" s="101" t="str">
        <f>IF(AND(M921&gt;0,M921&lt;=STATS!$C$22),1,"")</f>
        <v/>
      </c>
      <c r="J921" s="12">
        <v>920</v>
      </c>
      <c r="K921"/>
      <c r="L921"/>
      <c r="R921" s="7"/>
      <c r="S921" s="7"/>
      <c r="T921" s="13"/>
      <c r="U921" s="13"/>
      <c r="V921" s="13"/>
      <c r="W921" s="13"/>
      <c r="EZ921" s="98"/>
      <c r="FA921" s="98"/>
      <c r="FB921" s="98"/>
      <c r="FC921" s="98"/>
      <c r="FD921" s="98"/>
    </row>
    <row r="922" spans="2:160">
      <c r="B922" s="30">
        <f t="shared" si="96"/>
        <v>0</v>
      </c>
      <c r="C922" s="30" t="str">
        <f t="shared" si="97"/>
        <v/>
      </c>
      <c r="D922" s="30" t="str">
        <f t="shared" si="98"/>
        <v/>
      </c>
      <c r="E922" s="30" t="str">
        <f t="shared" si="99"/>
        <v/>
      </c>
      <c r="F922" s="30" t="str">
        <f t="shared" si="100"/>
        <v/>
      </c>
      <c r="G922" s="30" t="str">
        <f t="shared" si="101"/>
        <v/>
      </c>
      <c r="H922" s="101" t="str">
        <f>IF(AND(M922&gt;0,M922&lt;=STATS!$C$22),1,"")</f>
        <v/>
      </c>
      <c r="J922" s="12">
        <v>921</v>
      </c>
      <c r="K922"/>
      <c r="L922"/>
      <c r="R922" s="7"/>
      <c r="S922" s="7"/>
      <c r="T922" s="13"/>
      <c r="U922" s="13"/>
      <c r="V922" s="13"/>
      <c r="W922" s="13"/>
      <c r="EZ922" s="98"/>
      <c r="FA922" s="98"/>
      <c r="FB922" s="98"/>
      <c r="FC922" s="98"/>
      <c r="FD922" s="98"/>
    </row>
    <row r="923" spans="2:160">
      <c r="B923" s="30">
        <f t="shared" si="96"/>
        <v>0</v>
      </c>
      <c r="C923" s="30" t="str">
        <f t="shared" si="97"/>
        <v/>
      </c>
      <c r="D923" s="30" t="str">
        <f t="shared" si="98"/>
        <v/>
      </c>
      <c r="E923" s="30" t="str">
        <f t="shared" si="99"/>
        <v/>
      </c>
      <c r="F923" s="30" t="str">
        <f t="shared" si="100"/>
        <v/>
      </c>
      <c r="G923" s="30" t="str">
        <f t="shared" si="101"/>
        <v/>
      </c>
      <c r="H923" s="101" t="str">
        <f>IF(AND(M923&gt;0,M923&lt;=STATS!$C$22),1,"")</f>
        <v/>
      </c>
      <c r="J923" s="12">
        <v>922</v>
      </c>
      <c r="K923"/>
      <c r="L923"/>
      <c r="R923" s="7"/>
      <c r="S923" s="7"/>
      <c r="T923" s="13"/>
      <c r="U923" s="13"/>
      <c r="V923" s="13"/>
      <c r="W923" s="13"/>
      <c r="EZ923" s="98"/>
      <c r="FA923" s="98"/>
      <c r="FB923" s="98"/>
      <c r="FC923" s="98"/>
      <c r="FD923" s="98"/>
    </row>
    <row r="924" spans="2:160">
      <c r="B924" s="30">
        <f t="shared" si="96"/>
        <v>0</v>
      </c>
      <c r="C924" s="30" t="str">
        <f t="shared" si="97"/>
        <v/>
      </c>
      <c r="D924" s="30" t="str">
        <f t="shared" si="98"/>
        <v/>
      </c>
      <c r="E924" s="30" t="str">
        <f t="shared" si="99"/>
        <v/>
      </c>
      <c r="F924" s="30" t="str">
        <f t="shared" si="100"/>
        <v/>
      </c>
      <c r="G924" s="30" t="str">
        <f t="shared" si="101"/>
        <v/>
      </c>
      <c r="H924" s="101" t="str">
        <f>IF(AND(M924&gt;0,M924&lt;=STATS!$C$22),1,"")</f>
        <v/>
      </c>
      <c r="J924" s="12">
        <v>923</v>
      </c>
      <c r="K924"/>
      <c r="L924"/>
      <c r="R924" s="7"/>
      <c r="S924" s="7"/>
      <c r="T924" s="13"/>
      <c r="U924" s="13"/>
      <c r="V924" s="13"/>
      <c r="W924" s="13"/>
      <c r="EZ924" s="98"/>
      <c r="FA924" s="98"/>
      <c r="FB924" s="98"/>
      <c r="FC924" s="98"/>
      <c r="FD924" s="98"/>
    </row>
    <row r="925" spans="2:160">
      <c r="B925" s="30">
        <f t="shared" si="96"/>
        <v>0</v>
      </c>
      <c r="C925" s="30" t="str">
        <f t="shared" si="97"/>
        <v/>
      </c>
      <c r="D925" s="30" t="str">
        <f t="shared" si="98"/>
        <v/>
      </c>
      <c r="E925" s="30" t="str">
        <f t="shared" si="99"/>
        <v/>
      </c>
      <c r="F925" s="30" t="str">
        <f t="shared" si="100"/>
        <v/>
      </c>
      <c r="G925" s="30" t="str">
        <f t="shared" si="101"/>
        <v/>
      </c>
      <c r="H925" s="101" t="str">
        <f>IF(AND(M925&gt;0,M925&lt;=STATS!$C$22),1,"")</f>
        <v/>
      </c>
      <c r="J925" s="12">
        <v>924</v>
      </c>
      <c r="K925"/>
      <c r="L925"/>
      <c r="R925" s="7"/>
      <c r="S925" s="7"/>
      <c r="T925" s="13"/>
      <c r="U925" s="13"/>
      <c r="V925" s="13"/>
      <c r="W925" s="13"/>
      <c r="EZ925" s="98"/>
      <c r="FA925" s="98"/>
      <c r="FB925" s="98"/>
      <c r="FC925" s="98"/>
      <c r="FD925" s="98"/>
    </row>
    <row r="926" spans="2:160">
      <c r="B926" s="30">
        <f t="shared" si="96"/>
        <v>0</v>
      </c>
      <c r="C926" s="30" t="str">
        <f t="shared" si="97"/>
        <v/>
      </c>
      <c r="D926" s="30" t="str">
        <f t="shared" si="98"/>
        <v/>
      </c>
      <c r="E926" s="30" t="str">
        <f t="shared" si="99"/>
        <v/>
      </c>
      <c r="F926" s="30" t="str">
        <f t="shared" si="100"/>
        <v/>
      </c>
      <c r="G926" s="30" t="str">
        <f t="shared" si="101"/>
        <v/>
      </c>
      <c r="H926" s="101" t="str">
        <f>IF(AND(M926&gt;0,M926&lt;=STATS!$C$22),1,"")</f>
        <v/>
      </c>
      <c r="J926" s="12">
        <v>925</v>
      </c>
      <c r="K926"/>
      <c r="L926"/>
      <c r="R926" s="7"/>
      <c r="S926" s="7"/>
      <c r="T926" s="13"/>
      <c r="U926" s="13"/>
      <c r="V926" s="13"/>
      <c r="W926" s="13"/>
      <c r="EZ926" s="98"/>
      <c r="FA926" s="98"/>
      <c r="FB926" s="98"/>
      <c r="FC926" s="98"/>
      <c r="FD926" s="98"/>
    </row>
    <row r="927" spans="2:160">
      <c r="B927" s="30">
        <f t="shared" si="96"/>
        <v>0</v>
      </c>
      <c r="C927" s="30" t="str">
        <f t="shared" si="97"/>
        <v/>
      </c>
      <c r="D927" s="30" t="str">
        <f t="shared" si="98"/>
        <v/>
      </c>
      <c r="E927" s="30" t="str">
        <f t="shared" si="99"/>
        <v/>
      </c>
      <c r="F927" s="30" t="str">
        <f t="shared" si="100"/>
        <v/>
      </c>
      <c r="G927" s="30" t="str">
        <f t="shared" si="101"/>
        <v/>
      </c>
      <c r="H927" s="101" t="str">
        <f>IF(AND(M927&gt;0,M927&lt;=STATS!$C$22),1,"")</f>
        <v/>
      </c>
      <c r="J927" s="12">
        <v>926</v>
      </c>
      <c r="K927"/>
      <c r="L927"/>
      <c r="R927" s="7"/>
      <c r="S927" s="7"/>
      <c r="T927" s="13"/>
      <c r="U927" s="13"/>
      <c r="V927" s="13"/>
      <c r="W927" s="13"/>
      <c r="EZ927" s="98"/>
      <c r="FA927" s="98"/>
      <c r="FB927" s="98"/>
      <c r="FC927" s="98"/>
      <c r="FD927" s="98"/>
    </row>
    <row r="928" spans="2:160">
      <c r="B928" s="30">
        <f t="shared" si="96"/>
        <v>0</v>
      </c>
      <c r="C928" s="30" t="str">
        <f t="shared" si="97"/>
        <v/>
      </c>
      <c r="D928" s="30" t="str">
        <f t="shared" si="98"/>
        <v/>
      </c>
      <c r="E928" s="30" t="str">
        <f t="shared" si="99"/>
        <v/>
      </c>
      <c r="F928" s="30" t="str">
        <f t="shared" si="100"/>
        <v/>
      </c>
      <c r="G928" s="30" t="str">
        <f t="shared" si="101"/>
        <v/>
      </c>
      <c r="H928" s="101" t="str">
        <f>IF(AND(M928&gt;0,M928&lt;=STATS!$C$22),1,"")</f>
        <v/>
      </c>
      <c r="J928" s="12">
        <v>927</v>
      </c>
      <c r="K928"/>
      <c r="L928"/>
      <c r="R928" s="7"/>
      <c r="S928" s="7"/>
      <c r="T928" s="13"/>
      <c r="U928" s="13"/>
      <c r="V928" s="13"/>
      <c r="W928" s="13"/>
      <c r="EZ928" s="98"/>
      <c r="FA928" s="98"/>
      <c r="FB928" s="98"/>
      <c r="FC928" s="98"/>
      <c r="FD928" s="98"/>
    </row>
    <row r="929" spans="2:160">
      <c r="B929" s="30">
        <f t="shared" si="96"/>
        <v>0</v>
      </c>
      <c r="C929" s="30" t="str">
        <f t="shared" si="97"/>
        <v/>
      </c>
      <c r="D929" s="30" t="str">
        <f t="shared" si="98"/>
        <v/>
      </c>
      <c r="E929" s="30" t="str">
        <f t="shared" si="99"/>
        <v/>
      </c>
      <c r="F929" s="30" t="str">
        <f t="shared" si="100"/>
        <v/>
      </c>
      <c r="G929" s="30" t="str">
        <f t="shared" si="101"/>
        <v/>
      </c>
      <c r="H929" s="101" t="str">
        <f>IF(AND(M929&gt;0,M929&lt;=STATS!$C$22),1,"")</f>
        <v/>
      </c>
      <c r="J929" s="12">
        <v>928</v>
      </c>
      <c r="K929"/>
      <c r="L929"/>
      <c r="R929" s="7"/>
      <c r="S929" s="7"/>
      <c r="T929" s="13"/>
      <c r="U929" s="13"/>
      <c r="V929" s="13"/>
      <c r="W929" s="13"/>
      <c r="EZ929" s="98"/>
      <c r="FA929" s="98"/>
      <c r="FB929" s="98"/>
      <c r="FC929" s="98"/>
      <c r="FD929" s="98"/>
    </row>
    <row r="930" spans="2:160">
      <c r="B930" s="30">
        <f t="shared" si="96"/>
        <v>0</v>
      </c>
      <c r="C930" s="30" t="str">
        <f t="shared" si="97"/>
        <v/>
      </c>
      <c r="D930" s="30" t="str">
        <f t="shared" si="98"/>
        <v/>
      </c>
      <c r="E930" s="30" t="str">
        <f t="shared" si="99"/>
        <v/>
      </c>
      <c r="F930" s="30" t="str">
        <f t="shared" si="100"/>
        <v/>
      </c>
      <c r="G930" s="30" t="str">
        <f t="shared" si="101"/>
        <v/>
      </c>
      <c r="H930" s="101" t="str">
        <f>IF(AND(M930&gt;0,M930&lt;=STATS!$C$22),1,"")</f>
        <v/>
      </c>
      <c r="J930" s="12">
        <v>929</v>
      </c>
      <c r="K930"/>
      <c r="L930"/>
      <c r="R930" s="7"/>
      <c r="S930" s="7"/>
      <c r="T930" s="13"/>
      <c r="U930" s="13"/>
      <c r="V930" s="13"/>
      <c r="W930" s="13"/>
      <c r="EZ930" s="98"/>
      <c r="FA930" s="98"/>
      <c r="FB930" s="98"/>
      <c r="FC930" s="98"/>
      <c r="FD930" s="98"/>
    </row>
    <row r="931" spans="2:160">
      <c r="B931" s="30">
        <f t="shared" si="96"/>
        <v>0</v>
      </c>
      <c r="C931" s="30" t="str">
        <f t="shared" si="97"/>
        <v/>
      </c>
      <c r="D931" s="30" t="str">
        <f t="shared" si="98"/>
        <v/>
      </c>
      <c r="E931" s="30" t="str">
        <f t="shared" si="99"/>
        <v/>
      </c>
      <c r="F931" s="30" t="str">
        <f t="shared" si="100"/>
        <v/>
      </c>
      <c r="G931" s="30" t="str">
        <f t="shared" si="101"/>
        <v/>
      </c>
      <c r="H931" s="101" t="str">
        <f>IF(AND(M931&gt;0,M931&lt;=STATS!$C$22),1,"")</f>
        <v/>
      </c>
      <c r="J931" s="12">
        <v>930</v>
      </c>
      <c r="K931"/>
      <c r="L931"/>
      <c r="R931" s="7"/>
      <c r="S931" s="7"/>
      <c r="T931" s="13"/>
      <c r="U931" s="13"/>
      <c r="V931" s="13"/>
      <c r="W931" s="13"/>
      <c r="EZ931" s="98"/>
      <c r="FA931" s="98"/>
      <c r="FB931" s="98"/>
      <c r="FC931" s="98"/>
      <c r="FD931" s="98"/>
    </row>
    <row r="932" spans="2:160">
      <c r="B932" s="30">
        <f t="shared" si="96"/>
        <v>0</v>
      </c>
      <c r="C932" s="30" t="str">
        <f t="shared" si="97"/>
        <v/>
      </c>
      <c r="D932" s="30" t="str">
        <f t="shared" si="98"/>
        <v/>
      </c>
      <c r="E932" s="30" t="str">
        <f t="shared" si="99"/>
        <v/>
      </c>
      <c r="F932" s="30" t="str">
        <f t="shared" si="100"/>
        <v/>
      </c>
      <c r="G932" s="30" t="str">
        <f t="shared" si="101"/>
        <v/>
      </c>
      <c r="H932" s="101" t="str">
        <f>IF(AND(M932&gt;0,M932&lt;=STATS!$C$22),1,"")</f>
        <v/>
      </c>
      <c r="J932" s="12">
        <v>931</v>
      </c>
      <c r="K932"/>
      <c r="L932"/>
      <c r="R932" s="7"/>
      <c r="S932" s="7"/>
      <c r="T932" s="13"/>
      <c r="U932" s="13"/>
      <c r="V932" s="13"/>
      <c r="W932" s="13"/>
      <c r="EZ932" s="98"/>
      <c r="FA932" s="98"/>
      <c r="FB932" s="98"/>
      <c r="FC932" s="98"/>
      <c r="FD932" s="98"/>
    </row>
    <row r="933" spans="2:160">
      <c r="B933" s="30">
        <f t="shared" si="96"/>
        <v>0</v>
      </c>
      <c r="C933" s="30" t="str">
        <f t="shared" si="97"/>
        <v/>
      </c>
      <c r="D933" s="30" t="str">
        <f t="shared" si="98"/>
        <v/>
      </c>
      <c r="E933" s="30" t="str">
        <f t="shared" si="99"/>
        <v/>
      </c>
      <c r="F933" s="30" t="str">
        <f t="shared" si="100"/>
        <v/>
      </c>
      <c r="G933" s="30" t="str">
        <f t="shared" si="101"/>
        <v/>
      </c>
      <c r="H933" s="101" t="str">
        <f>IF(AND(M933&gt;0,M933&lt;=STATS!$C$22),1,"")</f>
        <v/>
      </c>
      <c r="J933" s="12">
        <v>932</v>
      </c>
      <c r="K933"/>
      <c r="L933"/>
      <c r="R933" s="7"/>
      <c r="S933" s="7"/>
      <c r="T933" s="13"/>
      <c r="U933" s="13"/>
      <c r="V933" s="13"/>
      <c r="W933" s="13"/>
      <c r="EZ933" s="98"/>
      <c r="FA933" s="98"/>
      <c r="FB933" s="98"/>
      <c r="FC933" s="98"/>
      <c r="FD933" s="98"/>
    </row>
    <row r="934" spans="2:160">
      <c r="B934" s="30">
        <f t="shared" si="96"/>
        <v>0</v>
      </c>
      <c r="C934" s="30" t="str">
        <f t="shared" si="97"/>
        <v/>
      </c>
      <c r="D934" s="30" t="str">
        <f t="shared" si="98"/>
        <v/>
      </c>
      <c r="E934" s="30" t="str">
        <f t="shared" si="99"/>
        <v/>
      </c>
      <c r="F934" s="30" t="str">
        <f t="shared" si="100"/>
        <v/>
      </c>
      <c r="G934" s="30" t="str">
        <f t="shared" si="101"/>
        <v/>
      </c>
      <c r="H934" s="101" t="str">
        <f>IF(AND(M934&gt;0,M934&lt;=STATS!$C$22),1,"")</f>
        <v/>
      </c>
      <c r="J934" s="12">
        <v>933</v>
      </c>
      <c r="K934"/>
      <c r="L934"/>
      <c r="R934" s="7"/>
      <c r="S934" s="7"/>
      <c r="T934" s="13"/>
      <c r="U934" s="13"/>
      <c r="V934" s="13"/>
      <c r="W934" s="13"/>
      <c r="EZ934" s="98"/>
      <c r="FA934" s="98"/>
      <c r="FB934" s="98"/>
      <c r="FC934" s="98"/>
      <c r="FD934" s="98"/>
    </row>
    <row r="935" spans="2:160">
      <c r="B935" s="30">
        <f t="shared" si="96"/>
        <v>0</v>
      </c>
      <c r="C935" s="30" t="str">
        <f t="shared" si="97"/>
        <v/>
      </c>
      <c r="D935" s="30" t="str">
        <f t="shared" si="98"/>
        <v/>
      </c>
      <c r="E935" s="30" t="str">
        <f t="shared" si="99"/>
        <v/>
      </c>
      <c r="F935" s="30" t="str">
        <f t="shared" si="100"/>
        <v/>
      </c>
      <c r="G935" s="30" t="str">
        <f t="shared" si="101"/>
        <v/>
      </c>
      <c r="H935" s="101" t="str">
        <f>IF(AND(M935&gt;0,M935&lt;=STATS!$C$22),1,"")</f>
        <v/>
      </c>
      <c r="J935" s="12">
        <v>934</v>
      </c>
      <c r="K935"/>
      <c r="L935"/>
      <c r="R935" s="7"/>
      <c r="S935" s="7"/>
      <c r="T935" s="13"/>
      <c r="U935" s="13"/>
      <c r="V935" s="13"/>
      <c r="W935" s="13"/>
      <c r="EZ935" s="98"/>
      <c r="FA935" s="98"/>
      <c r="FB935" s="98"/>
      <c r="FC935" s="98"/>
      <c r="FD935" s="98"/>
    </row>
    <row r="936" spans="2:160">
      <c r="B936" s="30">
        <f t="shared" si="96"/>
        <v>0</v>
      </c>
      <c r="C936" s="30" t="str">
        <f t="shared" si="97"/>
        <v/>
      </c>
      <c r="D936" s="30" t="str">
        <f t="shared" si="98"/>
        <v/>
      </c>
      <c r="E936" s="30" t="str">
        <f t="shared" si="99"/>
        <v/>
      </c>
      <c r="F936" s="30" t="str">
        <f t="shared" si="100"/>
        <v/>
      </c>
      <c r="G936" s="30" t="str">
        <f t="shared" si="101"/>
        <v/>
      </c>
      <c r="H936" s="101" t="str">
        <f>IF(AND(M936&gt;0,M936&lt;=STATS!$C$22),1,"")</f>
        <v/>
      </c>
      <c r="J936" s="12">
        <v>935</v>
      </c>
      <c r="K936"/>
      <c r="L936"/>
      <c r="R936" s="7"/>
      <c r="S936" s="7"/>
      <c r="T936" s="13"/>
      <c r="U936" s="13"/>
      <c r="V936" s="13"/>
      <c r="W936" s="13"/>
      <c r="EZ936" s="98"/>
      <c r="FA936" s="98"/>
      <c r="FB936" s="98"/>
      <c r="FC936" s="98"/>
      <c r="FD936" s="98"/>
    </row>
    <row r="937" spans="2:160">
      <c r="B937" s="30">
        <f t="shared" si="96"/>
        <v>0</v>
      </c>
      <c r="C937" s="30" t="str">
        <f t="shared" si="97"/>
        <v/>
      </c>
      <c r="D937" s="30" t="str">
        <f t="shared" si="98"/>
        <v/>
      </c>
      <c r="E937" s="30" t="str">
        <f t="shared" si="99"/>
        <v/>
      </c>
      <c r="F937" s="30" t="str">
        <f t="shared" si="100"/>
        <v/>
      </c>
      <c r="G937" s="30" t="str">
        <f t="shared" si="101"/>
        <v/>
      </c>
      <c r="H937" s="101" t="str">
        <f>IF(AND(M937&gt;0,M937&lt;=STATS!$C$22),1,"")</f>
        <v/>
      </c>
      <c r="J937" s="12">
        <v>936</v>
      </c>
      <c r="K937"/>
      <c r="L937"/>
      <c r="R937" s="7"/>
      <c r="S937" s="7"/>
      <c r="T937" s="13"/>
      <c r="U937" s="13"/>
      <c r="V937" s="13"/>
      <c r="W937" s="13"/>
      <c r="EZ937" s="98"/>
      <c r="FA937" s="98"/>
      <c r="FB937" s="98"/>
      <c r="FC937" s="98"/>
      <c r="FD937" s="98"/>
    </row>
    <row r="938" spans="2:160">
      <c r="B938" s="30">
        <f t="shared" si="96"/>
        <v>0</v>
      </c>
      <c r="C938" s="30" t="str">
        <f t="shared" si="97"/>
        <v/>
      </c>
      <c r="D938" s="30" t="str">
        <f t="shared" si="98"/>
        <v/>
      </c>
      <c r="E938" s="30" t="str">
        <f t="shared" si="99"/>
        <v/>
      </c>
      <c r="F938" s="30" t="str">
        <f t="shared" si="100"/>
        <v/>
      </c>
      <c r="G938" s="30" t="str">
        <f t="shared" si="101"/>
        <v/>
      </c>
      <c r="H938" s="101" t="str">
        <f>IF(AND(M938&gt;0,M938&lt;=STATS!$C$22),1,"")</f>
        <v/>
      </c>
      <c r="J938" s="12">
        <v>937</v>
      </c>
      <c r="K938"/>
      <c r="L938"/>
      <c r="R938" s="7"/>
      <c r="S938" s="7"/>
      <c r="T938" s="13"/>
      <c r="U938" s="13"/>
      <c r="V938" s="13"/>
      <c r="W938" s="13"/>
      <c r="EZ938" s="98"/>
      <c r="FA938" s="98"/>
      <c r="FB938" s="98"/>
      <c r="FC938" s="98"/>
      <c r="FD938" s="98"/>
    </row>
    <row r="939" spans="2:160">
      <c r="B939" s="30">
        <f t="shared" si="96"/>
        <v>0</v>
      </c>
      <c r="C939" s="30" t="str">
        <f t="shared" si="97"/>
        <v/>
      </c>
      <c r="D939" s="30" t="str">
        <f t="shared" si="98"/>
        <v/>
      </c>
      <c r="E939" s="30" t="str">
        <f t="shared" si="99"/>
        <v/>
      </c>
      <c r="F939" s="30" t="str">
        <f t="shared" si="100"/>
        <v/>
      </c>
      <c r="G939" s="30" t="str">
        <f t="shared" si="101"/>
        <v/>
      </c>
      <c r="H939" s="101" t="str">
        <f>IF(AND(M939&gt;0,M939&lt;=STATS!$C$22),1,"")</f>
        <v/>
      </c>
      <c r="J939" s="12">
        <v>938</v>
      </c>
      <c r="K939"/>
      <c r="L939"/>
      <c r="R939" s="7"/>
      <c r="S939" s="7"/>
      <c r="T939" s="13"/>
      <c r="U939" s="13"/>
      <c r="V939" s="13"/>
      <c r="W939" s="13"/>
      <c r="EZ939" s="98"/>
      <c r="FA939" s="98"/>
      <c r="FB939" s="98"/>
      <c r="FC939" s="98"/>
      <c r="FD939" s="98"/>
    </row>
    <row r="940" spans="2:160">
      <c r="B940" s="30">
        <f t="shared" si="96"/>
        <v>0</v>
      </c>
      <c r="C940" s="30" t="str">
        <f t="shared" si="97"/>
        <v/>
      </c>
      <c r="D940" s="30" t="str">
        <f t="shared" si="98"/>
        <v/>
      </c>
      <c r="E940" s="30" t="str">
        <f t="shared" si="99"/>
        <v/>
      </c>
      <c r="F940" s="30" t="str">
        <f t="shared" si="100"/>
        <v/>
      </c>
      <c r="G940" s="30" t="str">
        <f t="shared" si="101"/>
        <v/>
      </c>
      <c r="H940" s="101" t="str">
        <f>IF(AND(M940&gt;0,M940&lt;=STATS!$C$22),1,"")</f>
        <v/>
      </c>
      <c r="J940" s="12">
        <v>939</v>
      </c>
      <c r="K940"/>
      <c r="L940"/>
      <c r="R940" s="7"/>
      <c r="S940" s="7"/>
      <c r="T940" s="13"/>
      <c r="U940" s="13"/>
      <c r="V940" s="13"/>
      <c r="W940" s="13"/>
      <c r="EZ940" s="98"/>
      <c r="FA940" s="98"/>
      <c r="FB940" s="98"/>
      <c r="FC940" s="98"/>
      <c r="FD940" s="98"/>
    </row>
    <row r="941" spans="2:160">
      <c r="B941" s="30">
        <f t="shared" si="96"/>
        <v>0</v>
      </c>
      <c r="C941" s="30" t="str">
        <f t="shared" si="97"/>
        <v/>
      </c>
      <c r="D941" s="30" t="str">
        <f t="shared" si="98"/>
        <v/>
      </c>
      <c r="E941" s="30" t="str">
        <f t="shared" si="99"/>
        <v/>
      </c>
      <c r="F941" s="30" t="str">
        <f t="shared" si="100"/>
        <v/>
      </c>
      <c r="G941" s="30" t="str">
        <f t="shared" si="101"/>
        <v/>
      </c>
      <c r="H941" s="101" t="str">
        <f>IF(AND(M941&gt;0,M941&lt;=STATS!$C$22),1,"")</f>
        <v/>
      </c>
      <c r="J941" s="12">
        <v>940</v>
      </c>
      <c r="K941"/>
      <c r="L941"/>
      <c r="R941" s="7"/>
      <c r="S941" s="7"/>
      <c r="T941" s="13"/>
      <c r="U941" s="13"/>
      <c r="V941" s="13"/>
      <c r="W941" s="13"/>
      <c r="EZ941" s="98"/>
      <c r="FA941" s="98"/>
      <c r="FB941" s="98"/>
      <c r="FC941" s="98"/>
      <c r="FD941" s="98"/>
    </row>
    <row r="942" spans="2:160">
      <c r="B942" s="30">
        <f t="shared" si="96"/>
        <v>0</v>
      </c>
      <c r="C942" s="30" t="str">
        <f t="shared" si="97"/>
        <v/>
      </c>
      <c r="D942" s="30" t="str">
        <f t="shared" si="98"/>
        <v/>
      </c>
      <c r="E942" s="30" t="str">
        <f t="shared" si="99"/>
        <v/>
      </c>
      <c r="F942" s="30" t="str">
        <f t="shared" si="100"/>
        <v/>
      </c>
      <c r="G942" s="30" t="str">
        <f t="shared" si="101"/>
        <v/>
      </c>
      <c r="H942" s="101" t="str">
        <f>IF(AND(M942&gt;0,M942&lt;=STATS!$C$22),1,"")</f>
        <v/>
      </c>
      <c r="J942" s="12">
        <v>941</v>
      </c>
      <c r="K942"/>
      <c r="L942"/>
      <c r="R942" s="7"/>
      <c r="S942" s="7"/>
      <c r="T942" s="13"/>
      <c r="U942" s="13"/>
      <c r="V942" s="13"/>
      <c r="W942" s="13"/>
      <c r="EZ942" s="98"/>
      <c r="FA942" s="98"/>
      <c r="FB942" s="98"/>
      <c r="FC942" s="98"/>
      <c r="FD942" s="98"/>
    </row>
    <row r="943" spans="2:160">
      <c r="B943" s="30">
        <f t="shared" si="96"/>
        <v>0</v>
      </c>
      <c r="C943" s="30" t="str">
        <f t="shared" si="97"/>
        <v/>
      </c>
      <c r="D943" s="30" t="str">
        <f t="shared" si="98"/>
        <v/>
      </c>
      <c r="E943" s="30" t="str">
        <f t="shared" si="99"/>
        <v/>
      </c>
      <c r="F943" s="30" t="str">
        <f t="shared" si="100"/>
        <v/>
      </c>
      <c r="G943" s="30" t="str">
        <f t="shared" si="101"/>
        <v/>
      </c>
      <c r="H943" s="101" t="str">
        <f>IF(AND(M943&gt;0,M943&lt;=STATS!$C$22),1,"")</f>
        <v/>
      </c>
      <c r="J943" s="12">
        <v>942</v>
      </c>
      <c r="K943"/>
      <c r="L943"/>
      <c r="R943" s="7"/>
      <c r="S943" s="7"/>
      <c r="T943" s="13"/>
      <c r="U943" s="13"/>
      <c r="V943" s="13"/>
      <c r="W943" s="13"/>
      <c r="EZ943" s="98"/>
      <c r="FA943" s="98"/>
      <c r="FB943" s="98"/>
      <c r="FC943" s="98"/>
      <c r="FD943" s="98"/>
    </row>
    <row r="944" spans="2:160">
      <c r="B944" s="30">
        <f t="shared" si="96"/>
        <v>0</v>
      </c>
      <c r="C944" s="30" t="str">
        <f t="shared" si="97"/>
        <v/>
      </c>
      <c r="D944" s="30" t="str">
        <f t="shared" si="98"/>
        <v/>
      </c>
      <c r="E944" s="30" t="str">
        <f t="shared" si="99"/>
        <v/>
      </c>
      <c r="F944" s="30" t="str">
        <f t="shared" si="100"/>
        <v/>
      </c>
      <c r="G944" s="30" t="str">
        <f t="shared" si="101"/>
        <v/>
      </c>
      <c r="H944" s="101" t="str">
        <f>IF(AND(M944&gt;0,M944&lt;=STATS!$C$22),1,"")</f>
        <v/>
      </c>
      <c r="J944" s="12">
        <v>943</v>
      </c>
      <c r="K944"/>
      <c r="L944"/>
      <c r="R944" s="7"/>
      <c r="S944" s="7"/>
      <c r="T944" s="13"/>
      <c r="U944" s="13"/>
      <c r="V944" s="13"/>
      <c r="W944" s="13"/>
      <c r="EZ944" s="98"/>
      <c r="FA944" s="98"/>
      <c r="FB944" s="98"/>
      <c r="FC944" s="98"/>
      <c r="FD944" s="98"/>
    </row>
    <row r="945" spans="2:160">
      <c r="B945" s="30">
        <f t="shared" si="96"/>
        <v>0</v>
      </c>
      <c r="C945" s="30" t="str">
        <f t="shared" si="97"/>
        <v/>
      </c>
      <c r="D945" s="30" t="str">
        <f t="shared" si="98"/>
        <v/>
      </c>
      <c r="E945" s="30" t="str">
        <f t="shared" si="99"/>
        <v/>
      </c>
      <c r="F945" s="30" t="str">
        <f t="shared" si="100"/>
        <v/>
      </c>
      <c r="G945" s="30" t="str">
        <f t="shared" si="101"/>
        <v/>
      </c>
      <c r="H945" s="101" t="str">
        <f>IF(AND(M945&gt;0,M945&lt;=STATS!$C$22),1,"")</f>
        <v/>
      </c>
      <c r="J945" s="12">
        <v>944</v>
      </c>
      <c r="K945"/>
      <c r="L945"/>
      <c r="R945" s="7"/>
      <c r="S945" s="7"/>
      <c r="T945" s="13"/>
      <c r="U945" s="13"/>
      <c r="V945" s="13"/>
      <c r="W945" s="13"/>
      <c r="EZ945" s="98"/>
      <c r="FA945" s="98"/>
      <c r="FB945" s="98"/>
      <c r="FC945" s="98"/>
      <c r="FD945" s="98"/>
    </row>
    <row r="946" spans="2:160">
      <c r="B946" s="30">
        <f t="shared" si="96"/>
        <v>0</v>
      </c>
      <c r="C946" s="30" t="str">
        <f t="shared" si="97"/>
        <v/>
      </c>
      <c r="D946" s="30" t="str">
        <f t="shared" si="98"/>
        <v/>
      </c>
      <c r="E946" s="30" t="str">
        <f t="shared" si="99"/>
        <v/>
      </c>
      <c r="F946" s="30" t="str">
        <f t="shared" si="100"/>
        <v/>
      </c>
      <c r="G946" s="30" t="str">
        <f t="shared" si="101"/>
        <v/>
      </c>
      <c r="H946" s="101" t="str">
        <f>IF(AND(M946&gt;0,M946&lt;=STATS!$C$22),1,"")</f>
        <v/>
      </c>
      <c r="J946" s="12">
        <v>945</v>
      </c>
      <c r="K946"/>
      <c r="L946"/>
      <c r="R946" s="7"/>
      <c r="S946" s="7"/>
      <c r="T946" s="13"/>
      <c r="U946" s="13"/>
      <c r="V946" s="13"/>
      <c r="W946" s="13"/>
      <c r="EZ946" s="98"/>
      <c r="FA946" s="98"/>
      <c r="FB946" s="98"/>
      <c r="FC946" s="98"/>
      <c r="FD946" s="98"/>
    </row>
    <row r="947" spans="2:160">
      <c r="B947" s="30">
        <f t="shared" si="96"/>
        <v>0</v>
      </c>
      <c r="C947" s="30" t="str">
        <f t="shared" si="97"/>
        <v/>
      </c>
      <c r="D947" s="30" t="str">
        <f t="shared" si="98"/>
        <v/>
      </c>
      <c r="E947" s="30" t="str">
        <f t="shared" si="99"/>
        <v/>
      </c>
      <c r="F947" s="30" t="str">
        <f t="shared" si="100"/>
        <v/>
      </c>
      <c r="G947" s="30" t="str">
        <f t="shared" si="101"/>
        <v/>
      </c>
      <c r="H947" s="101" t="str">
        <f>IF(AND(M947&gt;0,M947&lt;=STATS!$C$22),1,"")</f>
        <v/>
      </c>
      <c r="J947" s="12">
        <v>946</v>
      </c>
      <c r="K947"/>
      <c r="L947"/>
      <c r="R947" s="7"/>
      <c r="S947" s="7"/>
      <c r="T947" s="13"/>
      <c r="U947" s="13"/>
      <c r="V947" s="13"/>
      <c r="W947" s="13"/>
      <c r="EZ947" s="98"/>
      <c r="FA947" s="98"/>
      <c r="FB947" s="98"/>
      <c r="FC947" s="98"/>
      <c r="FD947" s="98"/>
    </row>
    <row r="948" spans="2:160">
      <c r="B948" s="30">
        <f t="shared" si="96"/>
        <v>0</v>
      </c>
      <c r="C948" s="30" t="str">
        <f t="shared" si="97"/>
        <v/>
      </c>
      <c r="D948" s="30" t="str">
        <f t="shared" si="98"/>
        <v/>
      </c>
      <c r="E948" s="30" t="str">
        <f t="shared" si="99"/>
        <v/>
      </c>
      <c r="F948" s="30" t="str">
        <f t="shared" si="100"/>
        <v/>
      </c>
      <c r="G948" s="30" t="str">
        <f t="shared" si="101"/>
        <v/>
      </c>
      <c r="H948" s="101" t="str">
        <f>IF(AND(M948&gt;0,M948&lt;=STATS!$C$22),1,"")</f>
        <v/>
      </c>
      <c r="J948" s="12">
        <v>947</v>
      </c>
      <c r="K948"/>
      <c r="L948"/>
      <c r="R948" s="7"/>
      <c r="S948" s="7"/>
      <c r="T948" s="13"/>
      <c r="U948" s="13"/>
      <c r="V948" s="13"/>
      <c r="W948" s="13"/>
      <c r="EZ948" s="98"/>
      <c r="FA948" s="98"/>
      <c r="FB948" s="98"/>
      <c r="FC948" s="98"/>
      <c r="FD948" s="98"/>
    </row>
    <row r="949" spans="2:160">
      <c r="B949" s="30">
        <f t="shared" si="96"/>
        <v>0</v>
      </c>
      <c r="C949" s="30" t="str">
        <f t="shared" si="97"/>
        <v/>
      </c>
      <c r="D949" s="30" t="str">
        <f t="shared" si="98"/>
        <v/>
      </c>
      <c r="E949" s="30" t="str">
        <f t="shared" si="99"/>
        <v/>
      </c>
      <c r="F949" s="30" t="str">
        <f t="shared" si="100"/>
        <v/>
      </c>
      <c r="G949" s="30" t="str">
        <f t="shared" si="101"/>
        <v/>
      </c>
      <c r="H949" s="101" t="str">
        <f>IF(AND(M949&gt;0,M949&lt;=STATS!$C$22),1,"")</f>
        <v/>
      </c>
      <c r="J949" s="12">
        <v>948</v>
      </c>
      <c r="K949"/>
      <c r="L949"/>
      <c r="R949" s="7"/>
      <c r="S949" s="7"/>
      <c r="T949" s="13"/>
      <c r="U949" s="13"/>
      <c r="V949" s="13"/>
      <c r="W949" s="13"/>
      <c r="EZ949" s="98"/>
      <c r="FA949" s="98"/>
      <c r="FB949" s="98"/>
      <c r="FC949" s="98"/>
      <c r="FD949" s="98"/>
    </row>
    <row r="950" spans="2:160">
      <c r="B950" s="30">
        <f t="shared" si="96"/>
        <v>0</v>
      </c>
      <c r="C950" s="30" t="str">
        <f t="shared" si="97"/>
        <v/>
      </c>
      <c r="D950" s="30" t="str">
        <f t="shared" si="98"/>
        <v/>
      </c>
      <c r="E950" s="30" t="str">
        <f t="shared" si="99"/>
        <v/>
      </c>
      <c r="F950" s="30" t="str">
        <f t="shared" si="100"/>
        <v/>
      </c>
      <c r="G950" s="30" t="str">
        <f t="shared" si="101"/>
        <v/>
      </c>
      <c r="H950" s="101" t="str">
        <f>IF(AND(M950&gt;0,M950&lt;=STATS!$C$22),1,"")</f>
        <v/>
      </c>
      <c r="J950" s="12">
        <v>949</v>
      </c>
      <c r="K950"/>
      <c r="L950"/>
      <c r="R950" s="7"/>
      <c r="S950" s="7"/>
      <c r="T950" s="13"/>
      <c r="U950" s="13"/>
      <c r="V950" s="13"/>
      <c r="W950" s="13"/>
      <c r="EZ950" s="98"/>
      <c r="FA950" s="98"/>
      <c r="FB950" s="98"/>
      <c r="FC950" s="98"/>
      <c r="FD950" s="98"/>
    </row>
    <row r="951" spans="2:160">
      <c r="B951" s="30">
        <f t="shared" si="96"/>
        <v>0</v>
      </c>
      <c r="C951" s="30" t="str">
        <f t="shared" si="97"/>
        <v/>
      </c>
      <c r="D951" s="30" t="str">
        <f t="shared" si="98"/>
        <v/>
      </c>
      <c r="E951" s="30" t="str">
        <f t="shared" si="99"/>
        <v/>
      </c>
      <c r="F951" s="30" t="str">
        <f t="shared" si="100"/>
        <v/>
      </c>
      <c r="G951" s="30" t="str">
        <f t="shared" si="101"/>
        <v/>
      </c>
      <c r="H951" s="101" t="str">
        <f>IF(AND(M951&gt;0,M951&lt;=STATS!$C$22),1,"")</f>
        <v/>
      </c>
      <c r="J951" s="12">
        <v>950</v>
      </c>
      <c r="K951"/>
      <c r="L951"/>
      <c r="R951" s="7"/>
      <c r="S951" s="7"/>
      <c r="T951" s="13"/>
      <c r="U951" s="13"/>
      <c r="V951" s="13"/>
      <c r="W951" s="13"/>
      <c r="EZ951" s="98"/>
      <c r="FA951" s="98"/>
      <c r="FB951" s="98"/>
      <c r="FC951" s="98"/>
      <c r="FD951" s="98"/>
    </row>
    <row r="952" spans="2:160">
      <c r="B952" s="30">
        <f t="shared" si="96"/>
        <v>0</v>
      </c>
      <c r="C952" s="30" t="str">
        <f t="shared" si="97"/>
        <v/>
      </c>
      <c r="D952" s="30" t="str">
        <f t="shared" si="98"/>
        <v/>
      </c>
      <c r="E952" s="30" t="str">
        <f t="shared" si="99"/>
        <v/>
      </c>
      <c r="F952" s="30" t="str">
        <f t="shared" si="100"/>
        <v/>
      </c>
      <c r="G952" s="30" t="str">
        <f t="shared" si="101"/>
        <v/>
      </c>
      <c r="H952" s="101" t="str">
        <f>IF(AND(M952&gt;0,M952&lt;=STATS!$C$22),1,"")</f>
        <v/>
      </c>
      <c r="J952" s="12">
        <v>951</v>
      </c>
      <c r="K952"/>
      <c r="L952"/>
      <c r="R952" s="7"/>
      <c r="S952" s="7"/>
      <c r="T952" s="13"/>
      <c r="U952" s="13"/>
      <c r="V952" s="13"/>
      <c r="W952" s="13"/>
      <c r="EZ952" s="98"/>
      <c r="FA952" s="98"/>
      <c r="FB952" s="98"/>
      <c r="FC952" s="98"/>
      <c r="FD952" s="98"/>
    </row>
    <row r="953" spans="2:160">
      <c r="B953" s="30">
        <f t="shared" si="96"/>
        <v>0</v>
      </c>
      <c r="C953" s="30" t="str">
        <f t="shared" si="97"/>
        <v/>
      </c>
      <c r="D953" s="30" t="str">
        <f t="shared" si="98"/>
        <v/>
      </c>
      <c r="E953" s="30" t="str">
        <f t="shared" si="99"/>
        <v/>
      </c>
      <c r="F953" s="30" t="str">
        <f t="shared" si="100"/>
        <v/>
      </c>
      <c r="G953" s="30" t="str">
        <f t="shared" si="101"/>
        <v/>
      </c>
      <c r="H953" s="101" t="str">
        <f>IF(AND(M953&gt;0,M953&lt;=STATS!$C$22),1,"")</f>
        <v/>
      </c>
      <c r="J953" s="12">
        <v>952</v>
      </c>
      <c r="K953"/>
      <c r="L953"/>
      <c r="R953" s="7"/>
      <c r="S953" s="7"/>
      <c r="T953" s="13"/>
      <c r="U953" s="13"/>
      <c r="V953" s="13"/>
      <c r="W953" s="13"/>
      <c r="EZ953" s="98"/>
      <c r="FA953" s="98"/>
      <c r="FB953" s="98"/>
      <c r="FC953" s="98"/>
      <c r="FD953" s="98"/>
    </row>
    <row r="954" spans="2:160">
      <c r="B954" s="30">
        <f t="shared" si="96"/>
        <v>0</v>
      </c>
      <c r="C954" s="30" t="str">
        <f t="shared" si="97"/>
        <v/>
      </c>
      <c r="D954" s="30" t="str">
        <f t="shared" si="98"/>
        <v/>
      </c>
      <c r="E954" s="30" t="str">
        <f t="shared" si="99"/>
        <v/>
      </c>
      <c r="F954" s="30" t="str">
        <f t="shared" si="100"/>
        <v/>
      </c>
      <c r="G954" s="30" t="str">
        <f t="shared" si="101"/>
        <v/>
      </c>
      <c r="H954" s="101" t="str">
        <f>IF(AND(M954&gt;0,M954&lt;=STATS!$C$22),1,"")</f>
        <v/>
      </c>
      <c r="J954" s="12">
        <v>953</v>
      </c>
      <c r="K954"/>
      <c r="L954"/>
      <c r="R954" s="7"/>
      <c r="S954" s="7"/>
      <c r="T954" s="13"/>
      <c r="U954" s="13"/>
      <c r="V954" s="13"/>
      <c r="W954" s="13"/>
      <c r="EZ954" s="98"/>
      <c r="FA954" s="98"/>
      <c r="FB954" s="98"/>
      <c r="FC954" s="98"/>
      <c r="FD954" s="98"/>
    </row>
    <row r="955" spans="2:160">
      <c r="B955" s="30">
        <f t="shared" si="96"/>
        <v>0</v>
      </c>
      <c r="C955" s="30" t="str">
        <f t="shared" si="97"/>
        <v/>
      </c>
      <c r="D955" s="30" t="str">
        <f t="shared" si="98"/>
        <v/>
      </c>
      <c r="E955" s="30" t="str">
        <f t="shared" si="99"/>
        <v/>
      </c>
      <c r="F955" s="30" t="str">
        <f t="shared" si="100"/>
        <v/>
      </c>
      <c r="G955" s="30" t="str">
        <f t="shared" si="101"/>
        <v/>
      </c>
      <c r="H955" s="101" t="str">
        <f>IF(AND(M955&gt;0,M955&lt;=STATS!$C$22),1,"")</f>
        <v/>
      </c>
      <c r="J955" s="12">
        <v>954</v>
      </c>
      <c r="K955"/>
      <c r="L955"/>
      <c r="R955" s="7"/>
      <c r="S955" s="7"/>
      <c r="T955" s="13"/>
      <c r="U955" s="13"/>
      <c r="V955" s="13"/>
      <c r="W955" s="13"/>
      <c r="EZ955" s="98"/>
      <c r="FA955" s="98"/>
      <c r="FB955" s="98"/>
      <c r="FC955" s="98"/>
      <c r="FD955" s="98"/>
    </row>
    <row r="956" spans="2:160">
      <c r="B956" s="30">
        <f t="shared" si="96"/>
        <v>0</v>
      </c>
      <c r="C956" s="30" t="str">
        <f t="shared" si="97"/>
        <v/>
      </c>
      <c r="D956" s="30" t="str">
        <f t="shared" si="98"/>
        <v/>
      </c>
      <c r="E956" s="30" t="str">
        <f t="shared" si="99"/>
        <v/>
      </c>
      <c r="F956" s="30" t="str">
        <f t="shared" si="100"/>
        <v/>
      </c>
      <c r="G956" s="30" t="str">
        <f t="shared" si="101"/>
        <v/>
      </c>
      <c r="H956" s="101" t="str">
        <f>IF(AND(M956&gt;0,M956&lt;=STATS!$C$22),1,"")</f>
        <v/>
      </c>
      <c r="J956" s="12">
        <v>955</v>
      </c>
      <c r="K956"/>
      <c r="L956"/>
      <c r="R956" s="7"/>
      <c r="S956" s="7"/>
      <c r="T956" s="13"/>
      <c r="U956" s="13"/>
      <c r="V956" s="13"/>
      <c r="W956" s="13"/>
      <c r="EZ956" s="98"/>
      <c r="FA956" s="98"/>
      <c r="FB956" s="98"/>
      <c r="FC956" s="98"/>
      <c r="FD956" s="98"/>
    </row>
    <row r="957" spans="2:160">
      <c r="B957" s="30">
        <f t="shared" si="96"/>
        <v>0</v>
      </c>
      <c r="C957" s="30" t="str">
        <f t="shared" si="97"/>
        <v/>
      </c>
      <c r="D957" s="30" t="str">
        <f t="shared" si="98"/>
        <v/>
      </c>
      <c r="E957" s="30" t="str">
        <f t="shared" si="99"/>
        <v/>
      </c>
      <c r="F957" s="30" t="str">
        <f t="shared" si="100"/>
        <v/>
      </c>
      <c r="G957" s="30" t="str">
        <f t="shared" si="101"/>
        <v/>
      </c>
      <c r="H957" s="101" t="str">
        <f>IF(AND(M957&gt;0,M957&lt;=STATS!$C$22),1,"")</f>
        <v/>
      </c>
      <c r="J957" s="12">
        <v>956</v>
      </c>
      <c r="K957"/>
      <c r="L957"/>
      <c r="R957" s="7"/>
      <c r="S957" s="7"/>
      <c r="T957" s="13"/>
      <c r="U957" s="13"/>
      <c r="V957" s="13"/>
      <c r="W957" s="13"/>
      <c r="EZ957" s="98"/>
      <c r="FA957" s="98"/>
      <c r="FB957" s="98"/>
      <c r="FC957" s="98"/>
      <c r="FD957" s="98"/>
    </row>
    <row r="958" spans="2:160">
      <c r="B958" s="30">
        <f t="shared" si="96"/>
        <v>0</v>
      </c>
      <c r="C958" s="30" t="str">
        <f t="shared" si="97"/>
        <v/>
      </c>
      <c r="D958" s="30" t="str">
        <f t="shared" si="98"/>
        <v/>
      </c>
      <c r="E958" s="30" t="str">
        <f t="shared" si="99"/>
        <v/>
      </c>
      <c r="F958" s="30" t="str">
        <f t="shared" si="100"/>
        <v/>
      </c>
      <c r="G958" s="30" t="str">
        <f t="shared" si="101"/>
        <v/>
      </c>
      <c r="H958" s="101" t="str">
        <f>IF(AND(M958&gt;0,M958&lt;=STATS!$C$22),1,"")</f>
        <v/>
      </c>
      <c r="J958" s="12">
        <v>957</v>
      </c>
      <c r="K958"/>
      <c r="L958"/>
      <c r="R958" s="7"/>
      <c r="S958" s="7"/>
      <c r="T958" s="13"/>
      <c r="U958" s="13"/>
      <c r="V958" s="13"/>
      <c r="W958" s="13"/>
      <c r="EZ958" s="98"/>
      <c r="FA958" s="98"/>
      <c r="FB958" s="98"/>
      <c r="FC958" s="98"/>
      <c r="FD958" s="98"/>
    </row>
    <row r="959" spans="2:160">
      <c r="B959" s="30">
        <f t="shared" si="96"/>
        <v>0</v>
      </c>
      <c r="C959" s="30" t="str">
        <f t="shared" si="97"/>
        <v/>
      </c>
      <c r="D959" s="30" t="str">
        <f t="shared" si="98"/>
        <v/>
      </c>
      <c r="E959" s="30" t="str">
        <f t="shared" si="99"/>
        <v/>
      </c>
      <c r="F959" s="30" t="str">
        <f t="shared" si="100"/>
        <v/>
      </c>
      <c r="G959" s="30" t="str">
        <f t="shared" si="101"/>
        <v/>
      </c>
      <c r="H959" s="101" t="str">
        <f>IF(AND(M959&gt;0,M959&lt;=STATS!$C$22),1,"")</f>
        <v/>
      </c>
      <c r="J959" s="12">
        <v>958</v>
      </c>
      <c r="K959"/>
      <c r="L959"/>
      <c r="R959" s="7"/>
      <c r="S959" s="7"/>
      <c r="T959" s="13"/>
      <c r="U959" s="13"/>
      <c r="V959" s="13"/>
      <c r="W959" s="13"/>
      <c r="EZ959" s="98"/>
      <c r="FA959" s="98"/>
      <c r="FB959" s="98"/>
      <c r="FC959" s="98"/>
      <c r="FD959" s="98"/>
    </row>
    <row r="960" spans="2:160">
      <c r="B960" s="30">
        <f t="shared" si="96"/>
        <v>0</v>
      </c>
      <c r="C960" s="30" t="str">
        <f t="shared" si="97"/>
        <v/>
      </c>
      <c r="D960" s="30" t="str">
        <f t="shared" si="98"/>
        <v/>
      </c>
      <c r="E960" s="30" t="str">
        <f t="shared" si="99"/>
        <v/>
      </c>
      <c r="F960" s="30" t="str">
        <f t="shared" si="100"/>
        <v/>
      </c>
      <c r="G960" s="30" t="str">
        <f t="shared" si="101"/>
        <v/>
      </c>
      <c r="H960" s="101" t="str">
        <f>IF(AND(M960&gt;0,M960&lt;=STATS!$C$22),1,"")</f>
        <v/>
      </c>
      <c r="J960" s="12">
        <v>959</v>
      </c>
      <c r="K960"/>
      <c r="L960"/>
      <c r="R960" s="7"/>
      <c r="S960" s="7"/>
      <c r="T960" s="13"/>
      <c r="U960" s="13"/>
      <c r="V960" s="13"/>
      <c r="W960" s="13"/>
      <c r="EZ960" s="98"/>
      <c r="FA960" s="98"/>
      <c r="FB960" s="98"/>
      <c r="FC960" s="98"/>
      <c r="FD960" s="98"/>
    </row>
    <row r="961" spans="2:160">
      <c r="B961" s="30">
        <f t="shared" si="96"/>
        <v>0</v>
      </c>
      <c r="C961" s="30" t="str">
        <f t="shared" si="97"/>
        <v/>
      </c>
      <c r="D961" s="30" t="str">
        <f t="shared" si="98"/>
        <v/>
      </c>
      <c r="E961" s="30" t="str">
        <f t="shared" si="99"/>
        <v/>
      </c>
      <c r="F961" s="30" t="str">
        <f t="shared" si="100"/>
        <v/>
      </c>
      <c r="G961" s="30" t="str">
        <f t="shared" si="101"/>
        <v/>
      </c>
      <c r="H961" s="101" t="str">
        <f>IF(AND(M961&gt;0,M961&lt;=STATS!$C$22),1,"")</f>
        <v/>
      </c>
      <c r="J961" s="12">
        <v>960</v>
      </c>
      <c r="K961"/>
      <c r="L961"/>
      <c r="R961" s="7"/>
      <c r="S961" s="7"/>
      <c r="T961" s="13"/>
      <c r="U961" s="13"/>
      <c r="V961" s="13"/>
      <c r="W961" s="13"/>
      <c r="EZ961" s="98"/>
      <c r="FA961" s="98"/>
      <c r="FB961" s="98"/>
      <c r="FC961" s="98"/>
      <c r="FD961" s="98"/>
    </row>
    <row r="962" spans="2:160">
      <c r="B962" s="30">
        <f t="shared" ref="B962:B1025" si="102">COUNT(R962:EY962,FE962:FM962)</f>
        <v>0</v>
      </c>
      <c r="C962" s="30" t="str">
        <f t="shared" ref="C962:C1025" si="103">IF(COUNT(R962:EY962,FE962:FM962)&gt;0,COUNT(R962:EY962,FE962:FM962),"")</f>
        <v/>
      </c>
      <c r="D962" s="30" t="str">
        <f t="shared" ref="D962:D1025" si="104">IF(COUNT(T962:BJ962,BL962:BT962,BV962:CB962,CD962:EY962,FE962:FM962)&gt;0,COUNT(T962:BJ962,BL962:BT962,BV962:CB962,CD962:EY962,FE962:FM962),"")</f>
        <v/>
      </c>
      <c r="E962" s="30" t="str">
        <f t="shared" ref="E962:E1025" si="105">IF(H962=1,COUNT(R962:EY962,FE962:FM962),"")</f>
        <v/>
      </c>
      <c r="F962" s="30" t="str">
        <f t="shared" ref="F962:F1025" si="106">IF(H962=1,COUNT(T962:BJ962,BL962:BT962,BV962:CB962,CD962:EY962,FE962:FM962),"")</f>
        <v/>
      </c>
      <c r="G962" s="30" t="str">
        <f t="shared" ref="G962:G1025" si="107">IF($B962&gt;=1,$M962,"")</f>
        <v/>
      </c>
      <c r="H962" s="101" t="str">
        <f>IF(AND(M962&gt;0,M962&lt;=STATS!$C$22),1,"")</f>
        <v/>
      </c>
      <c r="J962" s="12">
        <v>961</v>
      </c>
      <c r="K962"/>
      <c r="L962"/>
      <c r="R962" s="7"/>
      <c r="S962" s="7"/>
      <c r="T962" s="13"/>
      <c r="U962" s="13"/>
      <c r="V962" s="13"/>
      <c r="W962" s="13"/>
      <c r="EZ962" s="98"/>
      <c r="FA962" s="98"/>
      <c r="FB962" s="98"/>
      <c r="FC962" s="98"/>
      <c r="FD962" s="98"/>
    </row>
    <row r="963" spans="2:160">
      <c r="B963" s="30">
        <f t="shared" si="102"/>
        <v>0</v>
      </c>
      <c r="C963" s="30" t="str">
        <f t="shared" si="103"/>
        <v/>
      </c>
      <c r="D963" s="30" t="str">
        <f t="shared" si="104"/>
        <v/>
      </c>
      <c r="E963" s="30" t="str">
        <f t="shared" si="105"/>
        <v/>
      </c>
      <c r="F963" s="30" t="str">
        <f t="shared" si="106"/>
        <v/>
      </c>
      <c r="G963" s="30" t="str">
        <f t="shared" si="107"/>
        <v/>
      </c>
      <c r="H963" s="101" t="str">
        <f>IF(AND(M963&gt;0,M963&lt;=STATS!$C$22),1,"")</f>
        <v/>
      </c>
      <c r="J963" s="12">
        <v>962</v>
      </c>
      <c r="K963"/>
      <c r="L963"/>
      <c r="R963" s="7"/>
      <c r="S963" s="7"/>
      <c r="T963" s="13"/>
      <c r="U963" s="13"/>
      <c r="V963" s="13"/>
      <c r="W963" s="13"/>
      <c r="EZ963" s="98"/>
      <c r="FA963" s="98"/>
      <c r="FB963" s="98"/>
      <c r="FC963" s="98"/>
      <c r="FD963" s="98"/>
    </row>
    <row r="964" spans="2:160">
      <c r="B964" s="30">
        <f t="shared" si="102"/>
        <v>0</v>
      </c>
      <c r="C964" s="30" t="str">
        <f t="shared" si="103"/>
        <v/>
      </c>
      <c r="D964" s="30" t="str">
        <f t="shared" si="104"/>
        <v/>
      </c>
      <c r="E964" s="30" t="str">
        <f t="shared" si="105"/>
        <v/>
      </c>
      <c r="F964" s="30" t="str">
        <f t="shared" si="106"/>
        <v/>
      </c>
      <c r="G964" s="30" t="str">
        <f t="shared" si="107"/>
        <v/>
      </c>
      <c r="H964" s="101" t="str">
        <f>IF(AND(M964&gt;0,M964&lt;=STATS!$C$22),1,"")</f>
        <v/>
      </c>
      <c r="J964" s="12">
        <v>963</v>
      </c>
      <c r="K964"/>
      <c r="L964"/>
      <c r="R964" s="7"/>
      <c r="S964" s="7"/>
      <c r="T964" s="13"/>
      <c r="U964" s="13"/>
      <c r="V964" s="13"/>
      <c r="W964" s="13"/>
      <c r="EZ964" s="98"/>
      <c r="FA964" s="98"/>
      <c r="FB964" s="98"/>
      <c r="FC964" s="98"/>
      <c r="FD964" s="98"/>
    </row>
    <row r="965" spans="2:160">
      <c r="B965" s="30">
        <f t="shared" si="102"/>
        <v>0</v>
      </c>
      <c r="C965" s="30" t="str">
        <f t="shared" si="103"/>
        <v/>
      </c>
      <c r="D965" s="30" t="str">
        <f t="shared" si="104"/>
        <v/>
      </c>
      <c r="E965" s="30" t="str">
        <f t="shared" si="105"/>
        <v/>
      </c>
      <c r="F965" s="30" t="str">
        <f t="shared" si="106"/>
        <v/>
      </c>
      <c r="G965" s="30" t="str">
        <f t="shared" si="107"/>
        <v/>
      </c>
      <c r="H965" s="101" t="str">
        <f>IF(AND(M965&gt;0,M965&lt;=STATS!$C$22),1,"")</f>
        <v/>
      </c>
      <c r="J965" s="12">
        <v>964</v>
      </c>
      <c r="K965"/>
      <c r="L965"/>
      <c r="R965" s="7"/>
      <c r="S965" s="7"/>
      <c r="T965" s="13"/>
      <c r="U965" s="13"/>
      <c r="V965" s="13"/>
      <c r="W965" s="13"/>
      <c r="EZ965" s="98"/>
      <c r="FA965" s="98"/>
      <c r="FB965" s="98"/>
      <c r="FC965" s="98"/>
      <c r="FD965" s="98"/>
    </row>
    <row r="966" spans="2:160">
      <c r="B966" s="30">
        <f t="shared" si="102"/>
        <v>0</v>
      </c>
      <c r="C966" s="30" t="str">
        <f t="shared" si="103"/>
        <v/>
      </c>
      <c r="D966" s="30" t="str">
        <f t="shared" si="104"/>
        <v/>
      </c>
      <c r="E966" s="30" t="str">
        <f t="shared" si="105"/>
        <v/>
      </c>
      <c r="F966" s="30" t="str">
        <f t="shared" si="106"/>
        <v/>
      </c>
      <c r="G966" s="30" t="str">
        <f t="shared" si="107"/>
        <v/>
      </c>
      <c r="H966" s="101" t="str">
        <f>IF(AND(M966&gt;0,M966&lt;=STATS!$C$22),1,"")</f>
        <v/>
      </c>
      <c r="J966" s="12">
        <v>965</v>
      </c>
      <c r="K966"/>
      <c r="L966"/>
      <c r="R966" s="7"/>
      <c r="S966" s="7"/>
      <c r="T966" s="13"/>
      <c r="U966" s="13"/>
      <c r="V966" s="13"/>
      <c r="W966" s="13"/>
      <c r="EZ966" s="98"/>
      <c r="FA966" s="98"/>
      <c r="FB966" s="98"/>
      <c r="FC966" s="98"/>
      <c r="FD966" s="98"/>
    </row>
    <row r="967" spans="2:160">
      <c r="B967" s="30">
        <f t="shared" si="102"/>
        <v>0</v>
      </c>
      <c r="C967" s="30" t="str">
        <f t="shared" si="103"/>
        <v/>
      </c>
      <c r="D967" s="30" t="str">
        <f t="shared" si="104"/>
        <v/>
      </c>
      <c r="E967" s="30" t="str">
        <f t="shared" si="105"/>
        <v/>
      </c>
      <c r="F967" s="30" t="str">
        <f t="shared" si="106"/>
        <v/>
      </c>
      <c r="G967" s="30" t="str">
        <f t="shared" si="107"/>
        <v/>
      </c>
      <c r="H967" s="101" t="str">
        <f>IF(AND(M967&gt;0,M967&lt;=STATS!$C$22),1,"")</f>
        <v/>
      </c>
      <c r="J967" s="12">
        <v>966</v>
      </c>
      <c r="K967"/>
      <c r="L967"/>
      <c r="R967" s="7"/>
      <c r="S967" s="7"/>
      <c r="T967" s="13"/>
      <c r="U967" s="13"/>
      <c r="V967" s="13"/>
      <c r="W967" s="13"/>
      <c r="EZ967" s="98"/>
      <c r="FA967" s="98"/>
      <c r="FB967" s="98"/>
      <c r="FC967" s="98"/>
      <c r="FD967" s="98"/>
    </row>
    <row r="968" spans="2:160">
      <c r="B968" s="30">
        <f t="shared" si="102"/>
        <v>0</v>
      </c>
      <c r="C968" s="30" t="str">
        <f t="shared" si="103"/>
        <v/>
      </c>
      <c r="D968" s="30" t="str">
        <f t="shared" si="104"/>
        <v/>
      </c>
      <c r="E968" s="30" t="str">
        <f t="shared" si="105"/>
        <v/>
      </c>
      <c r="F968" s="30" t="str">
        <f t="shared" si="106"/>
        <v/>
      </c>
      <c r="G968" s="30" t="str">
        <f t="shared" si="107"/>
        <v/>
      </c>
      <c r="H968" s="101" t="str">
        <f>IF(AND(M968&gt;0,M968&lt;=STATS!$C$22),1,"")</f>
        <v/>
      </c>
      <c r="J968" s="12">
        <v>967</v>
      </c>
      <c r="K968"/>
      <c r="L968"/>
      <c r="R968" s="7"/>
      <c r="S968" s="7"/>
      <c r="T968" s="13"/>
      <c r="U968" s="13"/>
      <c r="V968" s="13"/>
      <c r="W968" s="13"/>
      <c r="EZ968" s="98"/>
      <c r="FA968" s="98"/>
      <c r="FB968" s="98"/>
      <c r="FC968" s="98"/>
      <c r="FD968" s="98"/>
    </row>
    <row r="969" spans="2:160">
      <c r="B969" s="30">
        <f t="shared" si="102"/>
        <v>0</v>
      </c>
      <c r="C969" s="30" t="str">
        <f t="shared" si="103"/>
        <v/>
      </c>
      <c r="D969" s="30" t="str">
        <f t="shared" si="104"/>
        <v/>
      </c>
      <c r="E969" s="30" t="str">
        <f t="shared" si="105"/>
        <v/>
      </c>
      <c r="F969" s="30" t="str">
        <f t="shared" si="106"/>
        <v/>
      </c>
      <c r="G969" s="30" t="str">
        <f t="shared" si="107"/>
        <v/>
      </c>
      <c r="H969" s="101" t="str">
        <f>IF(AND(M969&gt;0,M969&lt;=STATS!$C$22),1,"")</f>
        <v/>
      </c>
      <c r="J969" s="12">
        <v>968</v>
      </c>
      <c r="K969"/>
      <c r="L969"/>
      <c r="R969" s="7"/>
      <c r="S969" s="7"/>
      <c r="T969" s="13"/>
      <c r="U969" s="13"/>
      <c r="V969" s="13"/>
      <c r="W969" s="13"/>
      <c r="EZ969" s="98"/>
      <c r="FA969" s="98"/>
      <c r="FB969" s="98"/>
      <c r="FC969" s="98"/>
      <c r="FD969" s="98"/>
    </row>
    <row r="970" spans="2:160">
      <c r="B970" s="30">
        <f t="shared" si="102"/>
        <v>0</v>
      </c>
      <c r="C970" s="30" t="str">
        <f t="shared" si="103"/>
        <v/>
      </c>
      <c r="D970" s="30" t="str">
        <f t="shared" si="104"/>
        <v/>
      </c>
      <c r="E970" s="30" t="str">
        <f t="shared" si="105"/>
        <v/>
      </c>
      <c r="F970" s="30" t="str">
        <f t="shared" si="106"/>
        <v/>
      </c>
      <c r="G970" s="30" t="str">
        <f t="shared" si="107"/>
        <v/>
      </c>
      <c r="H970" s="101" t="str">
        <f>IF(AND(M970&gt;0,M970&lt;=STATS!$C$22),1,"")</f>
        <v/>
      </c>
      <c r="J970" s="12">
        <v>969</v>
      </c>
      <c r="K970"/>
      <c r="L970"/>
      <c r="R970" s="7"/>
      <c r="S970" s="7"/>
      <c r="T970" s="13"/>
      <c r="U970" s="13"/>
      <c r="V970" s="13"/>
      <c r="W970" s="13"/>
      <c r="EZ970" s="98"/>
      <c r="FA970" s="98"/>
      <c r="FB970" s="98"/>
      <c r="FC970" s="98"/>
      <c r="FD970" s="98"/>
    </row>
    <row r="971" spans="2:160">
      <c r="B971" s="30">
        <f t="shared" si="102"/>
        <v>0</v>
      </c>
      <c r="C971" s="30" t="str">
        <f t="shared" si="103"/>
        <v/>
      </c>
      <c r="D971" s="30" t="str">
        <f t="shared" si="104"/>
        <v/>
      </c>
      <c r="E971" s="30" t="str">
        <f t="shared" si="105"/>
        <v/>
      </c>
      <c r="F971" s="30" t="str">
        <f t="shared" si="106"/>
        <v/>
      </c>
      <c r="G971" s="30" t="str">
        <f t="shared" si="107"/>
        <v/>
      </c>
      <c r="H971" s="101" t="str">
        <f>IF(AND(M971&gt;0,M971&lt;=STATS!$C$22),1,"")</f>
        <v/>
      </c>
      <c r="J971" s="12">
        <v>970</v>
      </c>
      <c r="K971"/>
      <c r="L971"/>
      <c r="R971" s="7"/>
      <c r="S971" s="7"/>
      <c r="T971" s="13"/>
      <c r="U971" s="13"/>
      <c r="V971" s="13"/>
      <c r="W971" s="13"/>
      <c r="EZ971" s="98"/>
      <c r="FA971" s="98"/>
      <c r="FB971" s="98"/>
      <c r="FC971" s="98"/>
      <c r="FD971" s="98"/>
    </row>
    <row r="972" spans="2:160">
      <c r="B972" s="30">
        <f t="shared" si="102"/>
        <v>0</v>
      </c>
      <c r="C972" s="30" t="str">
        <f t="shared" si="103"/>
        <v/>
      </c>
      <c r="D972" s="30" t="str">
        <f t="shared" si="104"/>
        <v/>
      </c>
      <c r="E972" s="30" t="str">
        <f t="shared" si="105"/>
        <v/>
      </c>
      <c r="F972" s="30" t="str">
        <f t="shared" si="106"/>
        <v/>
      </c>
      <c r="G972" s="30" t="str">
        <f t="shared" si="107"/>
        <v/>
      </c>
      <c r="H972" s="101" t="str">
        <f>IF(AND(M972&gt;0,M972&lt;=STATS!$C$22),1,"")</f>
        <v/>
      </c>
      <c r="J972" s="12">
        <v>971</v>
      </c>
      <c r="K972"/>
      <c r="L972"/>
      <c r="R972" s="7"/>
      <c r="S972" s="7"/>
      <c r="T972" s="13"/>
      <c r="U972" s="13"/>
      <c r="V972" s="13"/>
      <c r="W972" s="13"/>
      <c r="EZ972" s="98"/>
      <c r="FA972" s="98"/>
      <c r="FB972" s="98"/>
      <c r="FC972" s="98"/>
      <c r="FD972" s="98"/>
    </row>
    <row r="973" spans="2:160">
      <c r="B973" s="30">
        <f t="shared" si="102"/>
        <v>0</v>
      </c>
      <c r="C973" s="30" t="str">
        <f t="shared" si="103"/>
        <v/>
      </c>
      <c r="D973" s="30" t="str">
        <f t="shared" si="104"/>
        <v/>
      </c>
      <c r="E973" s="30" t="str">
        <f t="shared" si="105"/>
        <v/>
      </c>
      <c r="F973" s="30" t="str">
        <f t="shared" si="106"/>
        <v/>
      </c>
      <c r="G973" s="30" t="str">
        <f t="shared" si="107"/>
        <v/>
      </c>
      <c r="H973" s="101" t="str">
        <f>IF(AND(M973&gt;0,M973&lt;=STATS!$C$22),1,"")</f>
        <v/>
      </c>
      <c r="J973" s="12">
        <v>972</v>
      </c>
      <c r="K973"/>
      <c r="L973"/>
      <c r="R973" s="7"/>
      <c r="S973" s="7"/>
      <c r="T973" s="13"/>
      <c r="U973" s="13"/>
      <c r="V973" s="13"/>
      <c r="W973" s="13"/>
      <c r="EZ973" s="98"/>
      <c r="FA973" s="98"/>
      <c r="FB973" s="98"/>
      <c r="FC973" s="98"/>
      <c r="FD973" s="98"/>
    </row>
    <row r="974" spans="2:160">
      <c r="B974" s="30">
        <f t="shared" si="102"/>
        <v>0</v>
      </c>
      <c r="C974" s="30" t="str">
        <f t="shared" si="103"/>
        <v/>
      </c>
      <c r="D974" s="30" t="str">
        <f t="shared" si="104"/>
        <v/>
      </c>
      <c r="E974" s="30" t="str">
        <f t="shared" si="105"/>
        <v/>
      </c>
      <c r="F974" s="30" t="str">
        <f t="shared" si="106"/>
        <v/>
      </c>
      <c r="G974" s="30" t="str">
        <f t="shared" si="107"/>
        <v/>
      </c>
      <c r="H974" s="101" t="str">
        <f>IF(AND(M974&gt;0,M974&lt;=STATS!$C$22),1,"")</f>
        <v/>
      </c>
      <c r="J974" s="12">
        <v>973</v>
      </c>
      <c r="K974"/>
      <c r="L974"/>
      <c r="R974" s="7"/>
      <c r="S974" s="7"/>
      <c r="T974" s="13"/>
      <c r="U974" s="13"/>
      <c r="V974" s="13"/>
      <c r="W974" s="13"/>
      <c r="EZ974" s="98"/>
      <c r="FA974" s="98"/>
      <c r="FB974" s="98"/>
      <c r="FC974" s="98"/>
      <c r="FD974" s="98"/>
    </row>
    <row r="975" spans="2:160">
      <c r="B975" s="30">
        <f t="shared" si="102"/>
        <v>0</v>
      </c>
      <c r="C975" s="30" t="str">
        <f t="shared" si="103"/>
        <v/>
      </c>
      <c r="D975" s="30" t="str">
        <f t="shared" si="104"/>
        <v/>
      </c>
      <c r="E975" s="30" t="str">
        <f t="shared" si="105"/>
        <v/>
      </c>
      <c r="F975" s="30" t="str">
        <f t="shared" si="106"/>
        <v/>
      </c>
      <c r="G975" s="30" t="str">
        <f t="shared" si="107"/>
        <v/>
      </c>
      <c r="H975" s="101" t="str">
        <f>IF(AND(M975&gt;0,M975&lt;=STATS!$C$22),1,"")</f>
        <v/>
      </c>
      <c r="J975" s="12">
        <v>974</v>
      </c>
      <c r="K975"/>
      <c r="L975"/>
      <c r="R975" s="7"/>
      <c r="S975" s="7"/>
      <c r="T975" s="13"/>
      <c r="U975" s="13"/>
      <c r="V975" s="13"/>
      <c r="W975" s="13"/>
      <c r="EZ975" s="98"/>
      <c r="FA975" s="98"/>
      <c r="FB975" s="98"/>
      <c r="FC975" s="98"/>
      <c r="FD975" s="98"/>
    </row>
    <row r="976" spans="2:160">
      <c r="B976" s="30">
        <f t="shared" si="102"/>
        <v>0</v>
      </c>
      <c r="C976" s="30" t="str">
        <f t="shared" si="103"/>
        <v/>
      </c>
      <c r="D976" s="30" t="str">
        <f t="shared" si="104"/>
        <v/>
      </c>
      <c r="E976" s="30" t="str">
        <f t="shared" si="105"/>
        <v/>
      </c>
      <c r="F976" s="30" t="str">
        <f t="shared" si="106"/>
        <v/>
      </c>
      <c r="G976" s="30" t="str">
        <f t="shared" si="107"/>
        <v/>
      </c>
      <c r="H976" s="101" t="str">
        <f>IF(AND(M976&gt;0,M976&lt;=STATS!$C$22),1,"")</f>
        <v/>
      </c>
      <c r="J976" s="12">
        <v>975</v>
      </c>
      <c r="K976"/>
      <c r="L976"/>
      <c r="R976" s="7"/>
      <c r="S976" s="7"/>
      <c r="T976" s="13"/>
      <c r="U976" s="13"/>
      <c r="V976" s="13"/>
      <c r="W976" s="13"/>
      <c r="EZ976" s="98"/>
      <c r="FA976" s="98"/>
      <c r="FB976" s="98"/>
      <c r="FC976" s="98"/>
      <c r="FD976" s="98"/>
    </row>
    <row r="977" spans="2:160">
      <c r="B977" s="30">
        <f t="shared" si="102"/>
        <v>0</v>
      </c>
      <c r="C977" s="30" t="str">
        <f t="shared" si="103"/>
        <v/>
      </c>
      <c r="D977" s="30" t="str">
        <f t="shared" si="104"/>
        <v/>
      </c>
      <c r="E977" s="30" t="str">
        <f t="shared" si="105"/>
        <v/>
      </c>
      <c r="F977" s="30" t="str">
        <f t="shared" si="106"/>
        <v/>
      </c>
      <c r="G977" s="30" t="str">
        <f t="shared" si="107"/>
        <v/>
      </c>
      <c r="H977" s="101" t="str">
        <f>IF(AND(M977&gt;0,M977&lt;=STATS!$C$22),1,"")</f>
        <v/>
      </c>
      <c r="J977" s="12">
        <v>976</v>
      </c>
      <c r="K977"/>
      <c r="L977"/>
      <c r="R977" s="7"/>
      <c r="S977" s="7"/>
      <c r="T977" s="13"/>
      <c r="U977" s="13"/>
      <c r="V977" s="13"/>
      <c r="W977" s="13"/>
      <c r="EZ977" s="98"/>
      <c r="FA977" s="98"/>
      <c r="FB977" s="98"/>
      <c r="FC977" s="98"/>
      <c r="FD977" s="98"/>
    </row>
    <row r="978" spans="2:160">
      <c r="B978" s="30">
        <f t="shared" si="102"/>
        <v>0</v>
      </c>
      <c r="C978" s="30" t="str">
        <f t="shared" si="103"/>
        <v/>
      </c>
      <c r="D978" s="30" t="str">
        <f t="shared" si="104"/>
        <v/>
      </c>
      <c r="E978" s="30" t="str">
        <f t="shared" si="105"/>
        <v/>
      </c>
      <c r="F978" s="30" t="str">
        <f t="shared" si="106"/>
        <v/>
      </c>
      <c r="G978" s="30" t="str">
        <f t="shared" si="107"/>
        <v/>
      </c>
      <c r="H978" s="101" t="str">
        <f>IF(AND(M978&gt;0,M978&lt;=STATS!$C$22),1,"")</f>
        <v/>
      </c>
      <c r="J978" s="12">
        <v>977</v>
      </c>
      <c r="K978"/>
      <c r="L978"/>
      <c r="R978" s="7"/>
      <c r="S978" s="7"/>
      <c r="T978" s="13"/>
      <c r="U978" s="13"/>
      <c r="V978" s="13"/>
      <c r="W978" s="13"/>
      <c r="EZ978" s="98"/>
      <c r="FA978" s="98"/>
      <c r="FB978" s="98"/>
      <c r="FC978" s="98"/>
      <c r="FD978" s="98"/>
    </row>
    <row r="979" spans="2:160">
      <c r="B979" s="30">
        <f t="shared" si="102"/>
        <v>0</v>
      </c>
      <c r="C979" s="30" t="str">
        <f t="shared" si="103"/>
        <v/>
      </c>
      <c r="D979" s="30" t="str">
        <f t="shared" si="104"/>
        <v/>
      </c>
      <c r="E979" s="30" t="str">
        <f t="shared" si="105"/>
        <v/>
      </c>
      <c r="F979" s="30" t="str">
        <f t="shared" si="106"/>
        <v/>
      </c>
      <c r="G979" s="30" t="str">
        <f t="shared" si="107"/>
        <v/>
      </c>
      <c r="H979" s="101" t="str">
        <f>IF(AND(M979&gt;0,M979&lt;=STATS!$C$22),1,"")</f>
        <v/>
      </c>
      <c r="J979" s="12">
        <v>978</v>
      </c>
      <c r="K979"/>
      <c r="L979"/>
      <c r="R979" s="7"/>
      <c r="S979" s="7"/>
      <c r="T979" s="13"/>
      <c r="U979" s="13"/>
      <c r="V979" s="13"/>
      <c r="W979" s="13"/>
      <c r="EZ979" s="98"/>
      <c r="FA979" s="98"/>
      <c r="FB979" s="98"/>
      <c r="FC979" s="98"/>
      <c r="FD979" s="98"/>
    </row>
    <row r="980" spans="2:160">
      <c r="B980" s="30">
        <f t="shared" si="102"/>
        <v>0</v>
      </c>
      <c r="C980" s="30" t="str">
        <f t="shared" si="103"/>
        <v/>
      </c>
      <c r="D980" s="30" t="str">
        <f t="shared" si="104"/>
        <v/>
      </c>
      <c r="E980" s="30" t="str">
        <f t="shared" si="105"/>
        <v/>
      </c>
      <c r="F980" s="30" t="str">
        <f t="shared" si="106"/>
        <v/>
      </c>
      <c r="G980" s="30" t="str">
        <f t="shared" si="107"/>
        <v/>
      </c>
      <c r="H980" s="101" t="str">
        <f>IF(AND(M980&gt;0,M980&lt;=STATS!$C$22),1,"")</f>
        <v/>
      </c>
      <c r="J980" s="12">
        <v>979</v>
      </c>
      <c r="K980"/>
      <c r="L980"/>
      <c r="R980" s="7"/>
      <c r="S980" s="7"/>
      <c r="T980" s="13"/>
      <c r="U980" s="13"/>
      <c r="V980" s="13"/>
      <c r="W980" s="13"/>
      <c r="EZ980" s="98"/>
      <c r="FA980" s="98"/>
      <c r="FB980" s="98"/>
      <c r="FC980" s="98"/>
      <c r="FD980" s="98"/>
    </row>
    <row r="981" spans="2:160">
      <c r="B981" s="30">
        <f t="shared" si="102"/>
        <v>0</v>
      </c>
      <c r="C981" s="30" t="str">
        <f t="shared" si="103"/>
        <v/>
      </c>
      <c r="D981" s="30" t="str">
        <f t="shared" si="104"/>
        <v/>
      </c>
      <c r="E981" s="30" t="str">
        <f t="shared" si="105"/>
        <v/>
      </c>
      <c r="F981" s="30" t="str">
        <f t="shared" si="106"/>
        <v/>
      </c>
      <c r="G981" s="30" t="str">
        <f t="shared" si="107"/>
        <v/>
      </c>
      <c r="H981" s="101" t="str">
        <f>IF(AND(M981&gt;0,M981&lt;=STATS!$C$22),1,"")</f>
        <v/>
      </c>
      <c r="J981" s="12">
        <v>980</v>
      </c>
      <c r="K981"/>
      <c r="L981"/>
      <c r="R981" s="7"/>
      <c r="S981" s="7"/>
      <c r="T981" s="13"/>
      <c r="U981" s="13"/>
      <c r="V981" s="13"/>
      <c r="W981" s="13"/>
      <c r="EZ981" s="98"/>
      <c r="FA981" s="98"/>
      <c r="FB981" s="98"/>
      <c r="FC981" s="98"/>
      <c r="FD981" s="98"/>
    </row>
    <row r="982" spans="2:160">
      <c r="B982" s="30">
        <f t="shared" si="102"/>
        <v>0</v>
      </c>
      <c r="C982" s="30" t="str">
        <f t="shared" si="103"/>
        <v/>
      </c>
      <c r="D982" s="30" t="str">
        <f t="shared" si="104"/>
        <v/>
      </c>
      <c r="E982" s="30" t="str">
        <f t="shared" si="105"/>
        <v/>
      </c>
      <c r="F982" s="30" t="str">
        <f t="shared" si="106"/>
        <v/>
      </c>
      <c r="G982" s="30" t="str">
        <f t="shared" si="107"/>
        <v/>
      </c>
      <c r="H982" s="101" t="str">
        <f>IF(AND(M982&gt;0,M982&lt;=STATS!$C$22),1,"")</f>
        <v/>
      </c>
      <c r="J982" s="12">
        <v>981</v>
      </c>
      <c r="K982"/>
      <c r="L982"/>
      <c r="R982" s="7"/>
      <c r="S982" s="7"/>
      <c r="T982" s="13"/>
      <c r="U982" s="13"/>
      <c r="V982" s="13"/>
      <c r="W982" s="13"/>
      <c r="EZ982" s="98"/>
      <c r="FA982" s="98"/>
      <c r="FB982" s="98"/>
      <c r="FC982" s="98"/>
      <c r="FD982" s="98"/>
    </row>
    <row r="983" spans="2:160">
      <c r="B983" s="30">
        <f t="shared" si="102"/>
        <v>0</v>
      </c>
      <c r="C983" s="30" t="str">
        <f t="shared" si="103"/>
        <v/>
      </c>
      <c r="D983" s="30" t="str">
        <f t="shared" si="104"/>
        <v/>
      </c>
      <c r="E983" s="30" t="str">
        <f t="shared" si="105"/>
        <v/>
      </c>
      <c r="F983" s="30" t="str">
        <f t="shared" si="106"/>
        <v/>
      </c>
      <c r="G983" s="30" t="str">
        <f t="shared" si="107"/>
        <v/>
      </c>
      <c r="H983" s="101" t="str">
        <f>IF(AND(M983&gt;0,M983&lt;=STATS!$C$22),1,"")</f>
        <v/>
      </c>
      <c r="J983" s="12">
        <v>982</v>
      </c>
      <c r="K983"/>
      <c r="L983"/>
      <c r="R983" s="7"/>
      <c r="S983" s="7"/>
      <c r="T983" s="13"/>
      <c r="U983" s="13"/>
      <c r="V983" s="13"/>
      <c r="W983" s="13"/>
      <c r="EZ983" s="98"/>
      <c r="FA983" s="98"/>
      <c r="FB983" s="98"/>
      <c r="FC983" s="98"/>
      <c r="FD983" s="98"/>
    </row>
    <row r="984" spans="2:160">
      <c r="B984" s="30">
        <f t="shared" si="102"/>
        <v>0</v>
      </c>
      <c r="C984" s="30" t="str">
        <f t="shared" si="103"/>
        <v/>
      </c>
      <c r="D984" s="30" t="str">
        <f t="shared" si="104"/>
        <v/>
      </c>
      <c r="E984" s="30" t="str">
        <f t="shared" si="105"/>
        <v/>
      </c>
      <c r="F984" s="30" t="str">
        <f t="shared" si="106"/>
        <v/>
      </c>
      <c r="G984" s="30" t="str">
        <f t="shared" si="107"/>
        <v/>
      </c>
      <c r="H984" s="101" t="str">
        <f>IF(AND(M984&gt;0,M984&lt;=STATS!$C$22),1,"")</f>
        <v/>
      </c>
      <c r="J984" s="12">
        <v>983</v>
      </c>
      <c r="K984"/>
      <c r="L984"/>
      <c r="R984" s="7"/>
      <c r="S984" s="7"/>
      <c r="T984" s="13"/>
      <c r="U984" s="13"/>
      <c r="V984" s="13"/>
      <c r="W984" s="13"/>
      <c r="EZ984" s="98"/>
      <c r="FA984" s="98"/>
      <c r="FB984" s="98"/>
      <c r="FC984" s="98"/>
      <c r="FD984" s="98"/>
    </row>
    <row r="985" spans="2:160">
      <c r="B985" s="30">
        <f t="shared" si="102"/>
        <v>0</v>
      </c>
      <c r="C985" s="30" t="str">
        <f t="shared" si="103"/>
        <v/>
      </c>
      <c r="D985" s="30" t="str">
        <f t="shared" si="104"/>
        <v/>
      </c>
      <c r="E985" s="30" t="str">
        <f t="shared" si="105"/>
        <v/>
      </c>
      <c r="F985" s="30" t="str">
        <f t="shared" si="106"/>
        <v/>
      </c>
      <c r="G985" s="30" t="str">
        <f t="shared" si="107"/>
        <v/>
      </c>
      <c r="H985" s="101" t="str">
        <f>IF(AND(M985&gt;0,M985&lt;=STATS!$C$22),1,"")</f>
        <v/>
      </c>
      <c r="J985" s="12">
        <v>984</v>
      </c>
      <c r="K985"/>
      <c r="L985"/>
      <c r="R985" s="7"/>
      <c r="S985" s="7"/>
      <c r="T985" s="13"/>
      <c r="U985" s="13"/>
      <c r="V985" s="13"/>
      <c r="W985" s="13"/>
      <c r="EZ985" s="98"/>
      <c r="FA985" s="98"/>
      <c r="FB985" s="98"/>
      <c r="FC985" s="98"/>
      <c r="FD985" s="98"/>
    </row>
    <row r="986" spans="2:160">
      <c r="B986" s="30">
        <f t="shared" si="102"/>
        <v>0</v>
      </c>
      <c r="C986" s="30" t="str">
        <f t="shared" si="103"/>
        <v/>
      </c>
      <c r="D986" s="30" t="str">
        <f t="shared" si="104"/>
        <v/>
      </c>
      <c r="E986" s="30" t="str">
        <f t="shared" si="105"/>
        <v/>
      </c>
      <c r="F986" s="30" t="str">
        <f t="shared" si="106"/>
        <v/>
      </c>
      <c r="G986" s="30" t="str">
        <f t="shared" si="107"/>
        <v/>
      </c>
      <c r="H986" s="101" t="str">
        <f>IF(AND(M986&gt;0,M986&lt;=STATS!$C$22),1,"")</f>
        <v/>
      </c>
      <c r="J986" s="12">
        <v>985</v>
      </c>
      <c r="K986"/>
      <c r="L986"/>
      <c r="R986" s="7"/>
      <c r="S986" s="7"/>
      <c r="T986" s="13"/>
      <c r="U986" s="13"/>
      <c r="V986" s="13"/>
      <c r="W986" s="13"/>
      <c r="EZ986" s="98"/>
      <c r="FA986" s="98"/>
      <c r="FB986" s="98"/>
      <c r="FC986" s="98"/>
      <c r="FD986" s="98"/>
    </row>
    <row r="987" spans="2:160">
      <c r="B987" s="30">
        <f t="shared" si="102"/>
        <v>0</v>
      </c>
      <c r="C987" s="30" t="str">
        <f t="shared" si="103"/>
        <v/>
      </c>
      <c r="D987" s="30" t="str">
        <f t="shared" si="104"/>
        <v/>
      </c>
      <c r="E987" s="30" t="str">
        <f t="shared" si="105"/>
        <v/>
      </c>
      <c r="F987" s="30" t="str">
        <f t="shared" si="106"/>
        <v/>
      </c>
      <c r="G987" s="30" t="str">
        <f t="shared" si="107"/>
        <v/>
      </c>
      <c r="H987" s="101" t="str">
        <f>IF(AND(M987&gt;0,M987&lt;=STATS!$C$22),1,"")</f>
        <v/>
      </c>
      <c r="J987" s="12">
        <v>986</v>
      </c>
      <c r="K987"/>
      <c r="L987"/>
      <c r="R987" s="7"/>
      <c r="S987" s="7"/>
      <c r="T987" s="13"/>
      <c r="U987" s="13"/>
      <c r="V987" s="13"/>
      <c r="W987" s="13"/>
      <c r="EZ987" s="98"/>
      <c r="FA987" s="98"/>
      <c r="FB987" s="98"/>
      <c r="FC987" s="98"/>
      <c r="FD987" s="98"/>
    </row>
    <row r="988" spans="2:160">
      <c r="B988" s="30">
        <f t="shared" si="102"/>
        <v>0</v>
      </c>
      <c r="C988" s="30" t="str">
        <f t="shared" si="103"/>
        <v/>
      </c>
      <c r="D988" s="30" t="str">
        <f t="shared" si="104"/>
        <v/>
      </c>
      <c r="E988" s="30" t="str">
        <f t="shared" si="105"/>
        <v/>
      </c>
      <c r="F988" s="30" t="str">
        <f t="shared" si="106"/>
        <v/>
      </c>
      <c r="G988" s="30" t="str">
        <f t="shared" si="107"/>
        <v/>
      </c>
      <c r="H988" s="101" t="str">
        <f>IF(AND(M988&gt;0,M988&lt;=STATS!$C$22),1,"")</f>
        <v/>
      </c>
      <c r="J988" s="12">
        <v>987</v>
      </c>
      <c r="K988"/>
      <c r="L988"/>
      <c r="R988" s="7"/>
      <c r="S988" s="7"/>
      <c r="T988" s="13"/>
      <c r="U988" s="13"/>
      <c r="V988" s="13"/>
      <c r="W988" s="13"/>
      <c r="EZ988" s="98"/>
      <c r="FA988" s="98"/>
      <c r="FB988" s="98"/>
      <c r="FC988" s="98"/>
      <c r="FD988" s="98"/>
    </row>
    <row r="989" spans="2:160">
      <c r="B989" s="30">
        <f t="shared" si="102"/>
        <v>0</v>
      </c>
      <c r="C989" s="30" t="str">
        <f t="shared" si="103"/>
        <v/>
      </c>
      <c r="D989" s="30" t="str">
        <f t="shared" si="104"/>
        <v/>
      </c>
      <c r="E989" s="30" t="str">
        <f t="shared" si="105"/>
        <v/>
      </c>
      <c r="F989" s="30" t="str">
        <f t="shared" si="106"/>
        <v/>
      </c>
      <c r="G989" s="30" t="str">
        <f t="shared" si="107"/>
        <v/>
      </c>
      <c r="H989" s="101" t="str">
        <f>IF(AND(M989&gt;0,M989&lt;=STATS!$C$22),1,"")</f>
        <v/>
      </c>
      <c r="J989" s="12">
        <v>988</v>
      </c>
      <c r="K989"/>
      <c r="L989"/>
      <c r="R989" s="7"/>
      <c r="S989" s="7"/>
      <c r="T989" s="13"/>
      <c r="U989" s="13"/>
      <c r="V989" s="13"/>
      <c r="W989" s="13"/>
      <c r="EZ989" s="98"/>
      <c r="FA989" s="98"/>
      <c r="FB989" s="98"/>
      <c r="FC989" s="98"/>
      <c r="FD989" s="98"/>
    </row>
    <row r="990" spans="2:160">
      <c r="B990" s="30">
        <f t="shared" si="102"/>
        <v>0</v>
      </c>
      <c r="C990" s="30" t="str">
        <f t="shared" si="103"/>
        <v/>
      </c>
      <c r="D990" s="30" t="str">
        <f t="shared" si="104"/>
        <v/>
      </c>
      <c r="E990" s="30" t="str">
        <f t="shared" si="105"/>
        <v/>
      </c>
      <c r="F990" s="30" t="str">
        <f t="shared" si="106"/>
        <v/>
      </c>
      <c r="G990" s="30" t="str">
        <f t="shared" si="107"/>
        <v/>
      </c>
      <c r="H990" s="101" t="str">
        <f>IF(AND(M990&gt;0,M990&lt;=STATS!$C$22),1,"")</f>
        <v/>
      </c>
      <c r="J990" s="12">
        <v>989</v>
      </c>
      <c r="K990"/>
      <c r="L990"/>
      <c r="R990" s="7"/>
      <c r="S990" s="7"/>
      <c r="T990" s="13"/>
      <c r="U990" s="13"/>
      <c r="V990" s="13"/>
      <c r="W990" s="13"/>
      <c r="EZ990" s="98"/>
      <c r="FA990" s="98"/>
      <c r="FB990" s="98"/>
      <c r="FC990" s="98"/>
      <c r="FD990" s="98"/>
    </row>
    <row r="991" spans="2:160">
      <c r="B991" s="30">
        <f t="shared" si="102"/>
        <v>0</v>
      </c>
      <c r="C991" s="30" t="str">
        <f t="shared" si="103"/>
        <v/>
      </c>
      <c r="D991" s="30" t="str">
        <f t="shared" si="104"/>
        <v/>
      </c>
      <c r="E991" s="30" t="str">
        <f t="shared" si="105"/>
        <v/>
      </c>
      <c r="F991" s="30" t="str">
        <f t="shared" si="106"/>
        <v/>
      </c>
      <c r="G991" s="30" t="str">
        <f t="shared" si="107"/>
        <v/>
      </c>
      <c r="H991" s="101" t="str">
        <f>IF(AND(M991&gt;0,M991&lt;=STATS!$C$22),1,"")</f>
        <v/>
      </c>
      <c r="J991" s="12">
        <v>990</v>
      </c>
      <c r="K991"/>
      <c r="L991"/>
      <c r="R991" s="7"/>
      <c r="S991" s="7"/>
      <c r="T991" s="13"/>
      <c r="U991" s="13"/>
      <c r="V991" s="13"/>
      <c r="W991" s="13"/>
      <c r="EZ991" s="98"/>
      <c r="FA991" s="98"/>
      <c r="FB991" s="98"/>
      <c r="FC991" s="98"/>
      <c r="FD991" s="98"/>
    </row>
    <row r="992" spans="2:160">
      <c r="B992" s="30">
        <f t="shared" si="102"/>
        <v>0</v>
      </c>
      <c r="C992" s="30" t="str">
        <f t="shared" si="103"/>
        <v/>
      </c>
      <c r="D992" s="30" t="str">
        <f t="shared" si="104"/>
        <v/>
      </c>
      <c r="E992" s="30" t="str">
        <f t="shared" si="105"/>
        <v/>
      </c>
      <c r="F992" s="30" t="str">
        <f t="shared" si="106"/>
        <v/>
      </c>
      <c r="G992" s="30" t="str">
        <f t="shared" si="107"/>
        <v/>
      </c>
      <c r="H992" s="101" t="str">
        <f>IF(AND(M992&gt;0,M992&lt;=STATS!$C$22),1,"")</f>
        <v/>
      </c>
      <c r="J992" s="12">
        <v>991</v>
      </c>
      <c r="K992"/>
      <c r="L992"/>
      <c r="R992" s="7"/>
      <c r="S992" s="7"/>
      <c r="T992" s="13"/>
      <c r="U992" s="13"/>
      <c r="V992" s="13"/>
      <c r="W992" s="13"/>
      <c r="EZ992" s="98"/>
      <c r="FA992" s="98"/>
      <c r="FB992" s="98"/>
      <c r="FC992" s="98"/>
      <c r="FD992" s="98"/>
    </row>
    <row r="993" spans="2:160">
      <c r="B993" s="30">
        <f t="shared" si="102"/>
        <v>0</v>
      </c>
      <c r="C993" s="30" t="str">
        <f t="shared" si="103"/>
        <v/>
      </c>
      <c r="D993" s="30" t="str">
        <f t="shared" si="104"/>
        <v/>
      </c>
      <c r="E993" s="30" t="str">
        <f t="shared" si="105"/>
        <v/>
      </c>
      <c r="F993" s="30" t="str">
        <f t="shared" si="106"/>
        <v/>
      </c>
      <c r="G993" s="30" t="str">
        <f t="shared" si="107"/>
        <v/>
      </c>
      <c r="H993" s="101" t="str">
        <f>IF(AND(M993&gt;0,M993&lt;=STATS!$C$22),1,"")</f>
        <v/>
      </c>
      <c r="J993" s="12">
        <v>992</v>
      </c>
      <c r="K993"/>
      <c r="L993"/>
      <c r="R993" s="7"/>
      <c r="S993" s="7"/>
      <c r="T993" s="13"/>
      <c r="U993" s="13"/>
      <c r="V993" s="13"/>
      <c r="W993" s="13"/>
      <c r="EZ993" s="98"/>
      <c r="FA993" s="98"/>
      <c r="FB993" s="98"/>
      <c r="FC993" s="98"/>
      <c r="FD993" s="98"/>
    </row>
    <row r="994" spans="2:160">
      <c r="B994" s="30">
        <f t="shared" si="102"/>
        <v>0</v>
      </c>
      <c r="C994" s="30" t="str">
        <f t="shared" si="103"/>
        <v/>
      </c>
      <c r="D994" s="30" t="str">
        <f t="shared" si="104"/>
        <v/>
      </c>
      <c r="E994" s="30" t="str">
        <f t="shared" si="105"/>
        <v/>
      </c>
      <c r="F994" s="30" t="str">
        <f t="shared" si="106"/>
        <v/>
      </c>
      <c r="G994" s="30" t="str">
        <f t="shared" si="107"/>
        <v/>
      </c>
      <c r="H994" s="101" t="str">
        <f>IF(AND(M994&gt;0,M994&lt;=STATS!$C$22),1,"")</f>
        <v/>
      </c>
      <c r="J994" s="12">
        <v>993</v>
      </c>
      <c r="K994"/>
      <c r="L994"/>
      <c r="R994" s="7"/>
      <c r="S994" s="7"/>
      <c r="T994" s="13"/>
      <c r="U994" s="13"/>
      <c r="V994" s="13"/>
      <c r="W994" s="13"/>
      <c r="EZ994" s="98"/>
      <c r="FA994" s="98"/>
      <c r="FB994" s="98"/>
      <c r="FC994" s="98"/>
      <c r="FD994" s="98"/>
    </row>
    <row r="995" spans="2:160">
      <c r="B995" s="30">
        <f t="shared" si="102"/>
        <v>0</v>
      </c>
      <c r="C995" s="30" t="str">
        <f t="shared" si="103"/>
        <v/>
      </c>
      <c r="D995" s="30" t="str">
        <f t="shared" si="104"/>
        <v/>
      </c>
      <c r="E995" s="30" t="str">
        <f t="shared" si="105"/>
        <v/>
      </c>
      <c r="F995" s="30" t="str">
        <f t="shared" si="106"/>
        <v/>
      </c>
      <c r="G995" s="30" t="str">
        <f t="shared" si="107"/>
        <v/>
      </c>
      <c r="H995" s="101" t="str">
        <f>IF(AND(M995&gt;0,M995&lt;=STATS!$C$22),1,"")</f>
        <v/>
      </c>
      <c r="J995" s="12">
        <v>994</v>
      </c>
      <c r="K995"/>
      <c r="L995"/>
      <c r="R995" s="7"/>
      <c r="S995" s="7"/>
      <c r="T995" s="13"/>
      <c r="U995" s="13"/>
      <c r="V995" s="13"/>
      <c r="W995" s="13"/>
      <c r="EZ995" s="98"/>
      <c r="FA995" s="98"/>
      <c r="FB995" s="98"/>
      <c r="FC995" s="98"/>
      <c r="FD995" s="98"/>
    </row>
    <row r="996" spans="2:160">
      <c r="B996" s="30">
        <f t="shared" si="102"/>
        <v>0</v>
      </c>
      <c r="C996" s="30" t="str">
        <f t="shared" si="103"/>
        <v/>
      </c>
      <c r="D996" s="30" t="str">
        <f t="shared" si="104"/>
        <v/>
      </c>
      <c r="E996" s="30" t="str">
        <f t="shared" si="105"/>
        <v/>
      </c>
      <c r="F996" s="30" t="str">
        <f t="shared" si="106"/>
        <v/>
      </c>
      <c r="G996" s="30" t="str">
        <f t="shared" si="107"/>
        <v/>
      </c>
      <c r="H996" s="101" t="str">
        <f>IF(AND(M996&gt;0,M996&lt;=STATS!$C$22),1,"")</f>
        <v/>
      </c>
      <c r="J996" s="12">
        <v>995</v>
      </c>
      <c r="K996"/>
      <c r="L996"/>
      <c r="R996" s="7"/>
      <c r="S996" s="7"/>
      <c r="T996" s="13"/>
      <c r="U996" s="13"/>
      <c r="V996" s="13"/>
      <c r="W996" s="13"/>
      <c r="EZ996" s="98"/>
      <c r="FA996" s="98"/>
      <c r="FB996" s="98"/>
      <c r="FC996" s="98"/>
      <c r="FD996" s="98"/>
    </row>
    <row r="997" spans="2:160">
      <c r="B997" s="30">
        <f t="shared" si="102"/>
        <v>0</v>
      </c>
      <c r="C997" s="30" t="str">
        <f t="shared" si="103"/>
        <v/>
      </c>
      <c r="D997" s="30" t="str">
        <f t="shared" si="104"/>
        <v/>
      </c>
      <c r="E997" s="30" t="str">
        <f t="shared" si="105"/>
        <v/>
      </c>
      <c r="F997" s="30" t="str">
        <f t="shared" si="106"/>
        <v/>
      </c>
      <c r="G997" s="30" t="str">
        <f t="shared" si="107"/>
        <v/>
      </c>
      <c r="H997" s="101" t="str">
        <f>IF(AND(M997&gt;0,M997&lt;=STATS!$C$22),1,"")</f>
        <v/>
      </c>
      <c r="J997" s="12">
        <v>996</v>
      </c>
      <c r="K997"/>
      <c r="L997"/>
      <c r="R997" s="7"/>
      <c r="S997" s="7"/>
      <c r="T997" s="13"/>
      <c r="U997" s="13"/>
      <c r="V997" s="13"/>
      <c r="W997" s="13"/>
      <c r="EZ997" s="98"/>
      <c r="FA997" s="98"/>
      <c r="FB997" s="98"/>
      <c r="FC997" s="98"/>
      <c r="FD997" s="98"/>
    </row>
    <row r="998" spans="2:160">
      <c r="B998" s="30">
        <f t="shared" si="102"/>
        <v>0</v>
      </c>
      <c r="C998" s="30" t="str">
        <f t="shared" si="103"/>
        <v/>
      </c>
      <c r="D998" s="30" t="str">
        <f t="shared" si="104"/>
        <v/>
      </c>
      <c r="E998" s="30" t="str">
        <f t="shared" si="105"/>
        <v/>
      </c>
      <c r="F998" s="30" t="str">
        <f t="shared" si="106"/>
        <v/>
      </c>
      <c r="G998" s="30" t="str">
        <f t="shared" si="107"/>
        <v/>
      </c>
      <c r="H998" s="101" t="str">
        <f>IF(AND(M998&gt;0,M998&lt;=STATS!$C$22),1,"")</f>
        <v/>
      </c>
      <c r="J998" s="12">
        <v>997</v>
      </c>
      <c r="K998"/>
      <c r="L998"/>
      <c r="R998" s="7"/>
      <c r="S998" s="7"/>
      <c r="T998" s="13"/>
      <c r="U998" s="13"/>
      <c r="V998" s="13"/>
      <c r="W998" s="13"/>
      <c r="EZ998" s="98"/>
      <c r="FA998" s="98"/>
      <c r="FB998" s="98"/>
      <c r="FC998" s="98"/>
      <c r="FD998" s="98"/>
    </row>
    <row r="999" spans="2:160">
      <c r="B999" s="30">
        <f t="shared" si="102"/>
        <v>0</v>
      </c>
      <c r="C999" s="30" t="str">
        <f t="shared" si="103"/>
        <v/>
      </c>
      <c r="D999" s="30" t="str">
        <f t="shared" si="104"/>
        <v/>
      </c>
      <c r="E999" s="30" t="str">
        <f t="shared" si="105"/>
        <v/>
      </c>
      <c r="F999" s="30" t="str">
        <f t="shared" si="106"/>
        <v/>
      </c>
      <c r="G999" s="30" t="str">
        <f t="shared" si="107"/>
        <v/>
      </c>
      <c r="H999" s="101" t="str">
        <f>IF(AND(M999&gt;0,M999&lt;=STATS!$C$22),1,"")</f>
        <v/>
      </c>
      <c r="J999" s="12">
        <v>998</v>
      </c>
      <c r="K999"/>
      <c r="L999"/>
      <c r="R999" s="7"/>
      <c r="S999" s="7"/>
      <c r="T999" s="13"/>
      <c r="U999" s="13"/>
      <c r="V999" s="13"/>
      <c r="W999" s="13"/>
      <c r="EZ999" s="98"/>
      <c r="FA999" s="98"/>
      <c r="FB999" s="98"/>
      <c r="FC999" s="98"/>
      <c r="FD999" s="98"/>
    </row>
    <row r="1000" spans="2:160">
      <c r="B1000" s="30">
        <f t="shared" si="102"/>
        <v>0</v>
      </c>
      <c r="C1000" s="30" t="str">
        <f t="shared" si="103"/>
        <v/>
      </c>
      <c r="D1000" s="30" t="str">
        <f t="shared" si="104"/>
        <v/>
      </c>
      <c r="E1000" s="30" t="str">
        <f t="shared" si="105"/>
        <v/>
      </c>
      <c r="F1000" s="30" t="str">
        <f t="shared" si="106"/>
        <v/>
      </c>
      <c r="G1000" s="30" t="str">
        <f t="shared" si="107"/>
        <v/>
      </c>
      <c r="H1000" s="101" t="str">
        <f>IF(AND(M1000&gt;0,M1000&lt;=STATS!$C$22),1,"")</f>
        <v/>
      </c>
      <c r="J1000" s="12">
        <v>999</v>
      </c>
      <c r="K1000"/>
      <c r="L1000"/>
      <c r="R1000" s="7"/>
      <c r="S1000" s="7"/>
      <c r="T1000" s="13"/>
      <c r="U1000" s="13"/>
      <c r="V1000" s="13"/>
      <c r="W1000" s="13"/>
      <c r="EZ1000" s="98"/>
      <c r="FA1000" s="98"/>
      <c r="FB1000" s="98"/>
      <c r="FC1000" s="98"/>
      <c r="FD1000" s="98"/>
    </row>
    <row r="1001" spans="2:160">
      <c r="B1001" s="30">
        <f t="shared" si="102"/>
        <v>0</v>
      </c>
      <c r="C1001" s="30" t="str">
        <f t="shared" si="103"/>
        <v/>
      </c>
      <c r="D1001" s="30" t="str">
        <f t="shared" si="104"/>
        <v/>
      </c>
      <c r="E1001" s="30" t="str">
        <f t="shared" si="105"/>
        <v/>
      </c>
      <c r="F1001" s="30" t="str">
        <f t="shared" si="106"/>
        <v/>
      </c>
      <c r="G1001" s="30" t="str">
        <f t="shared" si="107"/>
        <v/>
      </c>
      <c r="H1001" s="101" t="str">
        <f>IF(AND(M1001&gt;0,M1001&lt;=STATS!$C$22),1,"")</f>
        <v/>
      </c>
      <c r="J1001" s="12">
        <v>1000</v>
      </c>
      <c r="K1001"/>
      <c r="L1001"/>
      <c r="R1001" s="7"/>
      <c r="S1001" s="7"/>
      <c r="T1001" s="13"/>
      <c r="U1001" s="13"/>
      <c r="V1001" s="13"/>
      <c r="W1001" s="13"/>
      <c r="EZ1001" s="98"/>
      <c r="FA1001" s="98"/>
      <c r="FB1001" s="98"/>
      <c r="FC1001" s="98"/>
      <c r="FD1001" s="98"/>
    </row>
    <row r="1002" spans="2:160">
      <c r="B1002" s="30">
        <f t="shared" si="102"/>
        <v>0</v>
      </c>
      <c r="C1002" s="30" t="str">
        <f t="shared" si="103"/>
        <v/>
      </c>
      <c r="D1002" s="30" t="str">
        <f t="shared" si="104"/>
        <v/>
      </c>
      <c r="E1002" s="30" t="str">
        <f t="shared" si="105"/>
        <v/>
      </c>
      <c r="F1002" s="30" t="str">
        <f t="shared" si="106"/>
        <v/>
      </c>
      <c r="G1002" s="30" t="str">
        <f t="shared" si="107"/>
        <v/>
      </c>
      <c r="H1002" s="101" t="str">
        <f>IF(AND(M1002&gt;0,M1002&lt;=STATS!$C$22),1,"")</f>
        <v/>
      </c>
      <c r="J1002" s="12">
        <v>1001</v>
      </c>
      <c r="K1002"/>
      <c r="L1002"/>
      <c r="R1002" s="7"/>
      <c r="S1002" s="7"/>
      <c r="T1002" s="13"/>
      <c r="U1002" s="13"/>
      <c r="V1002" s="13"/>
      <c r="W1002" s="13"/>
      <c r="EZ1002" s="98"/>
      <c r="FA1002" s="98"/>
      <c r="FB1002" s="98"/>
      <c r="FC1002" s="98"/>
      <c r="FD1002" s="98"/>
    </row>
    <row r="1003" spans="2:160">
      <c r="B1003" s="30">
        <f t="shared" si="102"/>
        <v>0</v>
      </c>
      <c r="C1003" s="30" t="str">
        <f t="shared" si="103"/>
        <v/>
      </c>
      <c r="D1003" s="30" t="str">
        <f t="shared" si="104"/>
        <v/>
      </c>
      <c r="E1003" s="30" t="str">
        <f t="shared" si="105"/>
        <v/>
      </c>
      <c r="F1003" s="30" t="str">
        <f t="shared" si="106"/>
        <v/>
      </c>
      <c r="G1003" s="30" t="str">
        <f t="shared" si="107"/>
        <v/>
      </c>
      <c r="H1003" s="101" t="str">
        <f>IF(AND(M1003&gt;0,M1003&lt;=STATS!$C$22),1,"")</f>
        <v/>
      </c>
      <c r="J1003" s="12">
        <v>1002</v>
      </c>
      <c r="K1003"/>
      <c r="L1003"/>
      <c r="R1003" s="7"/>
      <c r="S1003" s="7"/>
      <c r="T1003" s="13"/>
      <c r="U1003" s="13"/>
      <c r="V1003" s="13"/>
      <c r="W1003" s="13"/>
      <c r="EZ1003" s="98"/>
      <c r="FA1003" s="98"/>
      <c r="FB1003" s="98"/>
      <c r="FC1003" s="98"/>
      <c r="FD1003" s="98"/>
    </row>
    <row r="1004" spans="2:160">
      <c r="B1004" s="30">
        <f t="shared" si="102"/>
        <v>0</v>
      </c>
      <c r="C1004" s="30" t="str">
        <f t="shared" si="103"/>
        <v/>
      </c>
      <c r="D1004" s="30" t="str">
        <f t="shared" si="104"/>
        <v/>
      </c>
      <c r="E1004" s="30" t="str">
        <f t="shared" si="105"/>
        <v/>
      </c>
      <c r="F1004" s="30" t="str">
        <f t="shared" si="106"/>
        <v/>
      </c>
      <c r="G1004" s="30" t="str">
        <f t="shared" si="107"/>
        <v/>
      </c>
      <c r="H1004" s="101" t="str">
        <f>IF(AND(M1004&gt;0,M1004&lt;=STATS!$C$22),1,"")</f>
        <v/>
      </c>
      <c r="J1004" s="12">
        <v>1003</v>
      </c>
      <c r="K1004"/>
      <c r="L1004"/>
      <c r="R1004" s="7"/>
      <c r="S1004" s="7"/>
      <c r="T1004" s="13"/>
      <c r="U1004" s="13"/>
      <c r="V1004" s="13"/>
      <c r="W1004" s="13"/>
      <c r="EZ1004" s="98"/>
      <c r="FA1004" s="98"/>
      <c r="FB1004" s="98"/>
      <c r="FC1004" s="98"/>
      <c r="FD1004" s="98"/>
    </row>
    <row r="1005" spans="2:160">
      <c r="B1005" s="30">
        <f t="shared" si="102"/>
        <v>0</v>
      </c>
      <c r="C1005" s="30" t="str">
        <f t="shared" si="103"/>
        <v/>
      </c>
      <c r="D1005" s="30" t="str">
        <f t="shared" si="104"/>
        <v/>
      </c>
      <c r="E1005" s="30" t="str">
        <f t="shared" si="105"/>
        <v/>
      </c>
      <c r="F1005" s="30" t="str">
        <f t="shared" si="106"/>
        <v/>
      </c>
      <c r="G1005" s="30" t="str">
        <f t="shared" si="107"/>
        <v/>
      </c>
      <c r="H1005" s="101" t="str">
        <f>IF(AND(M1005&gt;0,M1005&lt;=STATS!$C$22),1,"")</f>
        <v/>
      </c>
      <c r="J1005" s="12">
        <v>1004</v>
      </c>
      <c r="K1005"/>
      <c r="L1005"/>
      <c r="R1005" s="7"/>
      <c r="S1005" s="7"/>
      <c r="T1005" s="13"/>
      <c r="U1005" s="13"/>
      <c r="V1005" s="13"/>
      <c r="W1005" s="13"/>
      <c r="EZ1005" s="98"/>
      <c r="FA1005" s="98"/>
      <c r="FB1005" s="98"/>
      <c r="FC1005" s="98"/>
      <c r="FD1005" s="98"/>
    </row>
    <row r="1006" spans="2:160">
      <c r="B1006" s="30">
        <f t="shared" si="102"/>
        <v>0</v>
      </c>
      <c r="C1006" s="30" t="str">
        <f t="shared" si="103"/>
        <v/>
      </c>
      <c r="D1006" s="30" t="str">
        <f t="shared" si="104"/>
        <v/>
      </c>
      <c r="E1006" s="30" t="str">
        <f t="shared" si="105"/>
        <v/>
      </c>
      <c r="F1006" s="30" t="str">
        <f t="shared" si="106"/>
        <v/>
      </c>
      <c r="G1006" s="30" t="str">
        <f t="shared" si="107"/>
        <v/>
      </c>
      <c r="H1006" s="101" t="str">
        <f>IF(AND(M1006&gt;0,M1006&lt;=STATS!$C$22),1,"")</f>
        <v/>
      </c>
      <c r="J1006" s="12">
        <v>1005</v>
      </c>
      <c r="K1006"/>
      <c r="L1006"/>
      <c r="R1006" s="7"/>
      <c r="S1006" s="7"/>
      <c r="T1006" s="13"/>
      <c r="U1006" s="13"/>
      <c r="V1006" s="13"/>
      <c r="W1006" s="13"/>
      <c r="EZ1006" s="98"/>
      <c r="FA1006" s="98"/>
      <c r="FB1006" s="98"/>
      <c r="FC1006" s="98"/>
      <c r="FD1006" s="98"/>
    </row>
    <row r="1007" spans="2:160">
      <c r="B1007" s="30">
        <f t="shared" si="102"/>
        <v>0</v>
      </c>
      <c r="C1007" s="30" t="str">
        <f t="shared" si="103"/>
        <v/>
      </c>
      <c r="D1007" s="30" t="str">
        <f t="shared" si="104"/>
        <v/>
      </c>
      <c r="E1007" s="30" t="str">
        <f t="shared" si="105"/>
        <v/>
      </c>
      <c r="F1007" s="30" t="str">
        <f t="shared" si="106"/>
        <v/>
      </c>
      <c r="G1007" s="30" t="str">
        <f t="shared" si="107"/>
        <v/>
      </c>
      <c r="H1007" s="101" t="str">
        <f>IF(AND(M1007&gt;0,M1007&lt;=STATS!$C$22),1,"")</f>
        <v/>
      </c>
      <c r="J1007" s="12">
        <v>1006</v>
      </c>
      <c r="K1007"/>
      <c r="L1007"/>
      <c r="R1007" s="7"/>
      <c r="S1007" s="7"/>
      <c r="T1007" s="13"/>
      <c r="U1007" s="13"/>
      <c r="V1007" s="13"/>
      <c r="W1007" s="13"/>
      <c r="EZ1007" s="98"/>
      <c r="FA1007" s="98"/>
      <c r="FB1007" s="98"/>
      <c r="FC1007" s="98"/>
      <c r="FD1007" s="98"/>
    </row>
    <row r="1008" spans="2:160">
      <c r="B1008" s="30">
        <f t="shared" si="102"/>
        <v>0</v>
      </c>
      <c r="C1008" s="30" t="str">
        <f t="shared" si="103"/>
        <v/>
      </c>
      <c r="D1008" s="30" t="str">
        <f t="shared" si="104"/>
        <v/>
      </c>
      <c r="E1008" s="30" t="str">
        <f t="shared" si="105"/>
        <v/>
      </c>
      <c r="F1008" s="30" t="str">
        <f t="shared" si="106"/>
        <v/>
      </c>
      <c r="G1008" s="30" t="str">
        <f t="shared" si="107"/>
        <v/>
      </c>
      <c r="H1008" s="101" t="str">
        <f>IF(AND(M1008&gt;0,M1008&lt;=STATS!$C$22),1,"")</f>
        <v/>
      </c>
      <c r="J1008" s="12">
        <v>1007</v>
      </c>
      <c r="K1008"/>
      <c r="L1008"/>
      <c r="R1008" s="7"/>
      <c r="S1008" s="7"/>
      <c r="T1008" s="13"/>
      <c r="U1008" s="13"/>
      <c r="V1008" s="13"/>
      <c r="W1008" s="13"/>
      <c r="EZ1008" s="98"/>
      <c r="FA1008" s="98"/>
      <c r="FB1008" s="98"/>
      <c r="FC1008" s="98"/>
      <c r="FD1008" s="98"/>
    </row>
    <row r="1009" spans="2:160">
      <c r="B1009" s="30">
        <f t="shared" si="102"/>
        <v>0</v>
      </c>
      <c r="C1009" s="30" t="str">
        <f t="shared" si="103"/>
        <v/>
      </c>
      <c r="D1009" s="30" t="str">
        <f t="shared" si="104"/>
        <v/>
      </c>
      <c r="E1009" s="30" t="str">
        <f t="shared" si="105"/>
        <v/>
      </c>
      <c r="F1009" s="30" t="str">
        <f t="shared" si="106"/>
        <v/>
      </c>
      <c r="G1009" s="30" t="str">
        <f t="shared" si="107"/>
        <v/>
      </c>
      <c r="H1009" s="101" t="str">
        <f>IF(AND(M1009&gt;0,M1009&lt;=STATS!$C$22),1,"")</f>
        <v/>
      </c>
      <c r="J1009" s="12">
        <v>1008</v>
      </c>
      <c r="K1009"/>
      <c r="L1009"/>
      <c r="R1009" s="7"/>
      <c r="S1009" s="7"/>
      <c r="T1009" s="13"/>
      <c r="U1009" s="13"/>
      <c r="V1009" s="13"/>
      <c r="W1009" s="13"/>
      <c r="EZ1009" s="98"/>
      <c r="FA1009" s="98"/>
      <c r="FB1009" s="98"/>
      <c r="FC1009" s="98"/>
      <c r="FD1009" s="98"/>
    </row>
    <row r="1010" spans="2:160">
      <c r="B1010" s="30">
        <f t="shared" si="102"/>
        <v>0</v>
      </c>
      <c r="C1010" s="30" t="str">
        <f t="shared" si="103"/>
        <v/>
      </c>
      <c r="D1010" s="30" t="str">
        <f t="shared" si="104"/>
        <v/>
      </c>
      <c r="E1010" s="30" t="str">
        <f t="shared" si="105"/>
        <v/>
      </c>
      <c r="F1010" s="30" t="str">
        <f t="shared" si="106"/>
        <v/>
      </c>
      <c r="G1010" s="30" t="str">
        <f t="shared" si="107"/>
        <v/>
      </c>
      <c r="H1010" s="101" t="str">
        <f>IF(AND(M1010&gt;0,M1010&lt;=STATS!$C$22),1,"")</f>
        <v/>
      </c>
      <c r="J1010" s="12">
        <v>1009</v>
      </c>
      <c r="K1010"/>
      <c r="L1010"/>
      <c r="R1010" s="7"/>
      <c r="S1010" s="7"/>
      <c r="T1010" s="13"/>
      <c r="U1010" s="13"/>
      <c r="V1010" s="13"/>
      <c r="W1010" s="13"/>
      <c r="EZ1010" s="98"/>
      <c r="FA1010" s="98"/>
      <c r="FB1010" s="98"/>
      <c r="FC1010" s="98"/>
      <c r="FD1010" s="98"/>
    </row>
    <row r="1011" spans="2:160">
      <c r="B1011" s="30">
        <f t="shared" si="102"/>
        <v>0</v>
      </c>
      <c r="C1011" s="30" t="str">
        <f t="shared" si="103"/>
        <v/>
      </c>
      <c r="D1011" s="30" t="str">
        <f t="shared" si="104"/>
        <v/>
      </c>
      <c r="E1011" s="30" t="str">
        <f t="shared" si="105"/>
        <v/>
      </c>
      <c r="F1011" s="30" t="str">
        <f t="shared" si="106"/>
        <v/>
      </c>
      <c r="G1011" s="30" t="str">
        <f t="shared" si="107"/>
        <v/>
      </c>
      <c r="H1011" s="101" t="str">
        <f>IF(AND(M1011&gt;0,M1011&lt;=STATS!$C$22),1,"")</f>
        <v/>
      </c>
      <c r="J1011" s="12">
        <v>1010</v>
      </c>
      <c r="K1011"/>
      <c r="L1011"/>
      <c r="R1011" s="7"/>
      <c r="S1011" s="7"/>
      <c r="T1011" s="13"/>
      <c r="U1011" s="13"/>
      <c r="V1011" s="13"/>
      <c r="W1011" s="13"/>
      <c r="EZ1011" s="98"/>
      <c r="FA1011" s="98"/>
      <c r="FB1011" s="98"/>
      <c r="FC1011" s="98"/>
      <c r="FD1011" s="98"/>
    </row>
    <row r="1012" spans="2:160">
      <c r="B1012" s="30">
        <f t="shared" si="102"/>
        <v>0</v>
      </c>
      <c r="C1012" s="30" t="str">
        <f t="shared" si="103"/>
        <v/>
      </c>
      <c r="D1012" s="30" t="str">
        <f t="shared" si="104"/>
        <v/>
      </c>
      <c r="E1012" s="30" t="str">
        <f t="shared" si="105"/>
        <v/>
      </c>
      <c r="F1012" s="30" t="str">
        <f t="shared" si="106"/>
        <v/>
      </c>
      <c r="G1012" s="30" t="str">
        <f t="shared" si="107"/>
        <v/>
      </c>
      <c r="H1012" s="101" t="str">
        <f>IF(AND(M1012&gt;0,M1012&lt;=STATS!$C$22),1,"")</f>
        <v/>
      </c>
      <c r="J1012" s="12">
        <v>1011</v>
      </c>
      <c r="K1012"/>
      <c r="L1012"/>
      <c r="R1012" s="7"/>
      <c r="S1012" s="7"/>
      <c r="T1012" s="13"/>
      <c r="U1012" s="13"/>
      <c r="V1012" s="13"/>
      <c r="W1012" s="13"/>
      <c r="EZ1012" s="98"/>
      <c r="FA1012" s="98"/>
      <c r="FB1012" s="98"/>
      <c r="FC1012" s="98"/>
      <c r="FD1012" s="98"/>
    </row>
    <row r="1013" spans="2:160">
      <c r="B1013" s="30">
        <f t="shared" si="102"/>
        <v>0</v>
      </c>
      <c r="C1013" s="30" t="str">
        <f t="shared" si="103"/>
        <v/>
      </c>
      <c r="D1013" s="30" t="str">
        <f t="shared" si="104"/>
        <v/>
      </c>
      <c r="E1013" s="30" t="str">
        <f t="shared" si="105"/>
        <v/>
      </c>
      <c r="F1013" s="30" t="str">
        <f t="shared" si="106"/>
        <v/>
      </c>
      <c r="G1013" s="30" t="str">
        <f t="shared" si="107"/>
        <v/>
      </c>
      <c r="H1013" s="101" t="str">
        <f>IF(AND(M1013&gt;0,M1013&lt;=STATS!$C$22),1,"")</f>
        <v/>
      </c>
      <c r="J1013" s="12">
        <v>1012</v>
      </c>
      <c r="K1013"/>
      <c r="L1013"/>
      <c r="R1013" s="7"/>
      <c r="S1013" s="7"/>
      <c r="T1013" s="13"/>
      <c r="U1013" s="13"/>
      <c r="V1013" s="13"/>
      <c r="W1013" s="13"/>
      <c r="EZ1013" s="98"/>
      <c r="FA1013" s="98"/>
      <c r="FB1013" s="98"/>
      <c r="FC1013" s="98"/>
      <c r="FD1013" s="98"/>
    </row>
    <row r="1014" spans="2:160">
      <c r="B1014" s="30">
        <f t="shared" si="102"/>
        <v>0</v>
      </c>
      <c r="C1014" s="30" t="str">
        <f t="shared" si="103"/>
        <v/>
      </c>
      <c r="D1014" s="30" t="str">
        <f t="shared" si="104"/>
        <v/>
      </c>
      <c r="E1014" s="30" t="str">
        <f t="shared" si="105"/>
        <v/>
      </c>
      <c r="F1014" s="30" t="str">
        <f t="shared" si="106"/>
        <v/>
      </c>
      <c r="G1014" s="30" t="str">
        <f t="shared" si="107"/>
        <v/>
      </c>
      <c r="H1014" s="101" t="str">
        <f>IF(AND(M1014&gt;0,M1014&lt;=STATS!$C$22),1,"")</f>
        <v/>
      </c>
      <c r="J1014" s="12">
        <v>1013</v>
      </c>
      <c r="K1014"/>
      <c r="L1014"/>
      <c r="R1014" s="7"/>
      <c r="S1014" s="7"/>
      <c r="T1014" s="13"/>
      <c r="U1014" s="13"/>
      <c r="V1014" s="13"/>
      <c r="W1014" s="13"/>
      <c r="EZ1014" s="98"/>
      <c r="FA1014" s="98"/>
      <c r="FB1014" s="98"/>
      <c r="FC1014" s="98"/>
      <c r="FD1014" s="98"/>
    </row>
    <row r="1015" spans="2:160">
      <c r="B1015" s="30">
        <f t="shared" si="102"/>
        <v>0</v>
      </c>
      <c r="C1015" s="30" t="str">
        <f t="shared" si="103"/>
        <v/>
      </c>
      <c r="D1015" s="30" t="str">
        <f t="shared" si="104"/>
        <v/>
      </c>
      <c r="E1015" s="30" t="str">
        <f t="shared" si="105"/>
        <v/>
      </c>
      <c r="F1015" s="30" t="str">
        <f t="shared" si="106"/>
        <v/>
      </c>
      <c r="G1015" s="30" t="str">
        <f t="shared" si="107"/>
        <v/>
      </c>
      <c r="H1015" s="101" t="str">
        <f>IF(AND(M1015&gt;0,M1015&lt;=STATS!$C$22),1,"")</f>
        <v/>
      </c>
      <c r="J1015" s="12">
        <v>1014</v>
      </c>
      <c r="K1015"/>
      <c r="L1015"/>
      <c r="R1015" s="7"/>
      <c r="S1015" s="7"/>
      <c r="T1015" s="13"/>
      <c r="U1015" s="13"/>
      <c r="V1015" s="13"/>
      <c r="W1015" s="13"/>
      <c r="EZ1015" s="98"/>
      <c r="FA1015" s="98"/>
      <c r="FB1015" s="98"/>
      <c r="FC1015" s="98"/>
      <c r="FD1015" s="98"/>
    </row>
    <row r="1016" spans="2:160">
      <c r="B1016" s="30">
        <f t="shared" si="102"/>
        <v>0</v>
      </c>
      <c r="C1016" s="30" t="str">
        <f t="shared" si="103"/>
        <v/>
      </c>
      <c r="D1016" s="30" t="str">
        <f t="shared" si="104"/>
        <v/>
      </c>
      <c r="E1016" s="30" t="str">
        <f t="shared" si="105"/>
        <v/>
      </c>
      <c r="F1016" s="30" t="str">
        <f t="shared" si="106"/>
        <v/>
      </c>
      <c r="G1016" s="30" t="str">
        <f t="shared" si="107"/>
        <v/>
      </c>
      <c r="H1016" s="101" t="str">
        <f>IF(AND(M1016&gt;0,M1016&lt;=STATS!$C$22),1,"")</f>
        <v/>
      </c>
      <c r="J1016" s="12">
        <v>1015</v>
      </c>
      <c r="K1016"/>
      <c r="L1016"/>
      <c r="R1016" s="7"/>
      <c r="S1016" s="7"/>
      <c r="T1016" s="13"/>
      <c r="U1016" s="13"/>
      <c r="V1016" s="13"/>
      <c r="W1016" s="13"/>
      <c r="EZ1016" s="98"/>
      <c r="FA1016" s="98"/>
      <c r="FB1016" s="98"/>
      <c r="FC1016" s="98"/>
      <c r="FD1016" s="98"/>
    </row>
    <row r="1017" spans="2:160">
      <c r="B1017" s="30">
        <f t="shared" si="102"/>
        <v>0</v>
      </c>
      <c r="C1017" s="30" t="str">
        <f t="shared" si="103"/>
        <v/>
      </c>
      <c r="D1017" s="30" t="str">
        <f t="shared" si="104"/>
        <v/>
      </c>
      <c r="E1017" s="30" t="str">
        <f t="shared" si="105"/>
        <v/>
      </c>
      <c r="F1017" s="30" t="str">
        <f t="shared" si="106"/>
        <v/>
      </c>
      <c r="G1017" s="30" t="str">
        <f t="shared" si="107"/>
        <v/>
      </c>
      <c r="H1017" s="101" t="str">
        <f>IF(AND(M1017&gt;0,M1017&lt;=STATS!$C$22),1,"")</f>
        <v/>
      </c>
      <c r="J1017" s="12">
        <v>1016</v>
      </c>
      <c r="K1017"/>
      <c r="L1017"/>
      <c r="R1017" s="7"/>
      <c r="S1017" s="7"/>
      <c r="T1017" s="13"/>
      <c r="U1017" s="13"/>
      <c r="V1017" s="13"/>
      <c r="W1017" s="13"/>
      <c r="EZ1017" s="98"/>
      <c r="FA1017" s="98"/>
      <c r="FB1017" s="98"/>
      <c r="FC1017" s="98"/>
      <c r="FD1017" s="98"/>
    </row>
    <row r="1018" spans="2:160">
      <c r="B1018" s="30">
        <f t="shared" si="102"/>
        <v>0</v>
      </c>
      <c r="C1018" s="30" t="str">
        <f t="shared" si="103"/>
        <v/>
      </c>
      <c r="D1018" s="30" t="str">
        <f t="shared" si="104"/>
        <v/>
      </c>
      <c r="E1018" s="30" t="str">
        <f t="shared" si="105"/>
        <v/>
      </c>
      <c r="F1018" s="30" t="str">
        <f t="shared" si="106"/>
        <v/>
      </c>
      <c r="G1018" s="30" t="str">
        <f t="shared" si="107"/>
        <v/>
      </c>
      <c r="H1018" s="101" t="str">
        <f>IF(AND(M1018&gt;0,M1018&lt;=STATS!$C$22),1,"")</f>
        <v/>
      </c>
      <c r="J1018" s="12">
        <v>1017</v>
      </c>
      <c r="K1018"/>
      <c r="L1018"/>
      <c r="R1018" s="7"/>
      <c r="S1018" s="7"/>
      <c r="T1018" s="13"/>
      <c r="U1018" s="13"/>
      <c r="V1018" s="13"/>
      <c r="W1018" s="13"/>
      <c r="EZ1018" s="98"/>
      <c r="FA1018" s="98"/>
      <c r="FB1018" s="98"/>
      <c r="FC1018" s="98"/>
      <c r="FD1018" s="98"/>
    </row>
    <row r="1019" spans="2:160">
      <c r="B1019" s="30">
        <f t="shared" si="102"/>
        <v>0</v>
      </c>
      <c r="C1019" s="30" t="str">
        <f t="shared" si="103"/>
        <v/>
      </c>
      <c r="D1019" s="30" t="str">
        <f t="shared" si="104"/>
        <v/>
      </c>
      <c r="E1019" s="30" t="str">
        <f t="shared" si="105"/>
        <v/>
      </c>
      <c r="F1019" s="30" t="str">
        <f t="shared" si="106"/>
        <v/>
      </c>
      <c r="G1019" s="30" t="str">
        <f t="shared" si="107"/>
        <v/>
      </c>
      <c r="H1019" s="101" t="str">
        <f>IF(AND(M1019&gt;0,M1019&lt;=STATS!$C$22),1,"")</f>
        <v/>
      </c>
      <c r="J1019" s="12">
        <v>1018</v>
      </c>
      <c r="K1019"/>
      <c r="L1019"/>
      <c r="R1019" s="7"/>
      <c r="S1019" s="7"/>
      <c r="T1019" s="13"/>
      <c r="U1019" s="13"/>
      <c r="V1019" s="13"/>
      <c r="W1019" s="13"/>
      <c r="EZ1019" s="98"/>
      <c r="FA1019" s="98"/>
      <c r="FB1019" s="98"/>
      <c r="FC1019" s="98"/>
      <c r="FD1019" s="98"/>
    </row>
    <row r="1020" spans="2:160">
      <c r="B1020" s="30">
        <f t="shared" si="102"/>
        <v>0</v>
      </c>
      <c r="C1020" s="30" t="str">
        <f t="shared" si="103"/>
        <v/>
      </c>
      <c r="D1020" s="30" t="str">
        <f t="shared" si="104"/>
        <v/>
      </c>
      <c r="E1020" s="30" t="str">
        <f t="shared" si="105"/>
        <v/>
      </c>
      <c r="F1020" s="30" t="str">
        <f t="shared" si="106"/>
        <v/>
      </c>
      <c r="G1020" s="30" t="str">
        <f t="shared" si="107"/>
        <v/>
      </c>
      <c r="H1020" s="101" t="str">
        <f>IF(AND(M1020&gt;0,M1020&lt;=STATS!$C$22),1,"")</f>
        <v/>
      </c>
      <c r="J1020" s="12">
        <v>1019</v>
      </c>
      <c r="K1020"/>
      <c r="L1020"/>
      <c r="R1020" s="7"/>
      <c r="S1020" s="7"/>
      <c r="T1020" s="13"/>
      <c r="U1020" s="13"/>
      <c r="V1020" s="13"/>
      <c r="W1020" s="13"/>
      <c r="EZ1020" s="98"/>
      <c r="FA1020" s="98"/>
      <c r="FB1020" s="98"/>
      <c r="FC1020" s="98"/>
      <c r="FD1020" s="98"/>
    </row>
    <row r="1021" spans="2:160">
      <c r="B1021" s="30">
        <f t="shared" si="102"/>
        <v>0</v>
      </c>
      <c r="C1021" s="30" t="str">
        <f t="shared" si="103"/>
        <v/>
      </c>
      <c r="D1021" s="30" t="str">
        <f t="shared" si="104"/>
        <v/>
      </c>
      <c r="E1021" s="30" t="str">
        <f t="shared" si="105"/>
        <v/>
      </c>
      <c r="F1021" s="30" t="str">
        <f t="shared" si="106"/>
        <v/>
      </c>
      <c r="G1021" s="30" t="str">
        <f t="shared" si="107"/>
        <v/>
      </c>
      <c r="H1021" s="101" t="str">
        <f>IF(AND(M1021&gt;0,M1021&lt;=STATS!$C$22),1,"")</f>
        <v/>
      </c>
      <c r="J1021" s="12">
        <v>1020</v>
      </c>
      <c r="K1021"/>
      <c r="L1021"/>
      <c r="R1021" s="7"/>
      <c r="S1021" s="7"/>
      <c r="T1021" s="13"/>
      <c r="U1021" s="13"/>
      <c r="V1021" s="13"/>
      <c r="W1021" s="13"/>
      <c r="EZ1021" s="98"/>
      <c r="FA1021" s="98"/>
      <c r="FB1021" s="98"/>
      <c r="FC1021" s="98"/>
      <c r="FD1021" s="98"/>
    </row>
    <row r="1022" spans="2:160">
      <c r="B1022" s="30">
        <f t="shared" si="102"/>
        <v>0</v>
      </c>
      <c r="C1022" s="30" t="str">
        <f t="shared" si="103"/>
        <v/>
      </c>
      <c r="D1022" s="30" t="str">
        <f t="shared" si="104"/>
        <v/>
      </c>
      <c r="E1022" s="30" t="str">
        <f t="shared" si="105"/>
        <v/>
      </c>
      <c r="F1022" s="30" t="str">
        <f t="shared" si="106"/>
        <v/>
      </c>
      <c r="G1022" s="30" t="str">
        <f t="shared" si="107"/>
        <v/>
      </c>
      <c r="H1022" s="101" t="str">
        <f>IF(AND(M1022&gt;0,M1022&lt;=STATS!$C$22),1,"")</f>
        <v/>
      </c>
      <c r="J1022" s="12">
        <v>1021</v>
      </c>
      <c r="K1022"/>
      <c r="L1022"/>
      <c r="R1022" s="7"/>
      <c r="S1022" s="7"/>
      <c r="T1022" s="13"/>
      <c r="U1022" s="13"/>
      <c r="V1022" s="13"/>
      <c r="W1022" s="13"/>
      <c r="EZ1022" s="98"/>
      <c r="FA1022" s="98"/>
      <c r="FB1022" s="98"/>
      <c r="FC1022" s="98"/>
      <c r="FD1022" s="98"/>
    </row>
    <row r="1023" spans="2:160">
      <c r="B1023" s="30">
        <f t="shared" si="102"/>
        <v>0</v>
      </c>
      <c r="C1023" s="30" t="str">
        <f t="shared" si="103"/>
        <v/>
      </c>
      <c r="D1023" s="30" t="str">
        <f t="shared" si="104"/>
        <v/>
      </c>
      <c r="E1023" s="30" t="str">
        <f t="shared" si="105"/>
        <v/>
      </c>
      <c r="F1023" s="30" t="str">
        <f t="shared" si="106"/>
        <v/>
      </c>
      <c r="G1023" s="30" t="str">
        <f t="shared" si="107"/>
        <v/>
      </c>
      <c r="H1023" s="101" t="str">
        <f>IF(AND(M1023&gt;0,M1023&lt;=STATS!$C$22),1,"")</f>
        <v/>
      </c>
      <c r="J1023" s="12">
        <v>1022</v>
      </c>
      <c r="K1023"/>
      <c r="L1023"/>
      <c r="R1023" s="7"/>
      <c r="S1023" s="7"/>
      <c r="T1023" s="13"/>
      <c r="U1023" s="13"/>
      <c r="V1023" s="13"/>
      <c r="W1023" s="13"/>
      <c r="EZ1023" s="98"/>
      <c r="FA1023" s="98"/>
      <c r="FB1023" s="98"/>
      <c r="FC1023" s="98"/>
      <c r="FD1023" s="98"/>
    </row>
    <row r="1024" spans="2:160">
      <c r="B1024" s="30">
        <f t="shared" si="102"/>
        <v>0</v>
      </c>
      <c r="C1024" s="30" t="str">
        <f t="shared" si="103"/>
        <v/>
      </c>
      <c r="D1024" s="30" t="str">
        <f t="shared" si="104"/>
        <v/>
      </c>
      <c r="E1024" s="30" t="str">
        <f t="shared" si="105"/>
        <v/>
      </c>
      <c r="F1024" s="30" t="str">
        <f t="shared" si="106"/>
        <v/>
      </c>
      <c r="G1024" s="30" t="str">
        <f t="shared" si="107"/>
        <v/>
      </c>
      <c r="H1024" s="101" t="str">
        <f>IF(AND(M1024&gt;0,M1024&lt;=STATS!$C$22),1,"")</f>
        <v/>
      </c>
      <c r="J1024" s="12">
        <v>1023</v>
      </c>
      <c r="K1024"/>
      <c r="L1024"/>
      <c r="R1024" s="7"/>
      <c r="S1024" s="7"/>
      <c r="T1024" s="13"/>
      <c r="U1024" s="13"/>
      <c r="V1024" s="13"/>
      <c r="W1024" s="13"/>
      <c r="EZ1024" s="98"/>
      <c r="FA1024" s="98"/>
      <c r="FB1024" s="98"/>
      <c r="FC1024" s="98"/>
      <c r="FD1024" s="98"/>
    </row>
    <row r="1025" spans="2:160">
      <c r="B1025" s="30">
        <f t="shared" si="102"/>
        <v>0</v>
      </c>
      <c r="C1025" s="30" t="str">
        <f t="shared" si="103"/>
        <v/>
      </c>
      <c r="D1025" s="30" t="str">
        <f t="shared" si="104"/>
        <v/>
      </c>
      <c r="E1025" s="30" t="str">
        <f t="shared" si="105"/>
        <v/>
      </c>
      <c r="F1025" s="30" t="str">
        <f t="shared" si="106"/>
        <v/>
      </c>
      <c r="G1025" s="30" t="str">
        <f t="shared" si="107"/>
        <v/>
      </c>
      <c r="H1025" s="101" t="str">
        <f>IF(AND(M1025&gt;0,M1025&lt;=STATS!$C$22),1,"")</f>
        <v/>
      </c>
      <c r="J1025" s="12">
        <v>1024</v>
      </c>
      <c r="K1025"/>
      <c r="L1025"/>
      <c r="R1025" s="7"/>
      <c r="S1025" s="7"/>
      <c r="T1025" s="13"/>
      <c r="U1025" s="13"/>
      <c r="V1025" s="13"/>
      <c r="W1025" s="13"/>
      <c r="EZ1025" s="98"/>
      <c r="FA1025" s="98"/>
      <c r="FB1025" s="98"/>
      <c r="FC1025" s="98"/>
      <c r="FD1025" s="98"/>
    </row>
    <row r="1026" spans="2:160">
      <c r="B1026" s="30">
        <f t="shared" ref="B1026:B1089" si="108">COUNT(R1026:EY1026,FE1026:FM1026)</f>
        <v>0</v>
      </c>
      <c r="C1026" s="30" t="str">
        <f t="shared" ref="C1026:C1089" si="109">IF(COUNT(R1026:EY1026,FE1026:FM1026)&gt;0,COUNT(R1026:EY1026,FE1026:FM1026),"")</f>
        <v/>
      </c>
      <c r="D1026" s="30" t="str">
        <f t="shared" ref="D1026:D1089" si="110">IF(COUNT(T1026:BJ1026,BL1026:BT1026,BV1026:CB1026,CD1026:EY1026,FE1026:FM1026)&gt;0,COUNT(T1026:BJ1026,BL1026:BT1026,BV1026:CB1026,CD1026:EY1026,FE1026:FM1026),"")</f>
        <v/>
      </c>
      <c r="E1026" s="30" t="str">
        <f t="shared" ref="E1026:E1089" si="111">IF(H1026=1,COUNT(R1026:EY1026,FE1026:FM1026),"")</f>
        <v/>
      </c>
      <c r="F1026" s="30" t="str">
        <f t="shared" ref="F1026:F1089" si="112">IF(H1026=1,COUNT(T1026:BJ1026,BL1026:BT1026,BV1026:CB1026,CD1026:EY1026,FE1026:FM1026),"")</f>
        <v/>
      </c>
      <c r="G1026" s="30" t="str">
        <f t="shared" ref="G1026:G1089" si="113">IF($B1026&gt;=1,$M1026,"")</f>
        <v/>
      </c>
      <c r="H1026" s="101" t="str">
        <f>IF(AND(M1026&gt;0,M1026&lt;=STATS!$C$22),1,"")</f>
        <v/>
      </c>
      <c r="J1026" s="12">
        <v>1025</v>
      </c>
      <c r="K1026"/>
      <c r="L1026"/>
      <c r="R1026" s="7"/>
      <c r="S1026" s="7"/>
      <c r="T1026" s="13"/>
      <c r="U1026" s="13"/>
      <c r="V1026" s="13"/>
      <c r="W1026" s="13"/>
      <c r="EZ1026" s="98"/>
      <c r="FA1026" s="98"/>
      <c r="FB1026" s="98"/>
      <c r="FC1026" s="98"/>
      <c r="FD1026" s="98"/>
    </row>
    <row r="1027" spans="2:160">
      <c r="B1027" s="30">
        <f t="shared" si="108"/>
        <v>0</v>
      </c>
      <c r="C1027" s="30" t="str">
        <f t="shared" si="109"/>
        <v/>
      </c>
      <c r="D1027" s="30" t="str">
        <f t="shared" si="110"/>
        <v/>
      </c>
      <c r="E1027" s="30" t="str">
        <f t="shared" si="111"/>
        <v/>
      </c>
      <c r="F1027" s="30" t="str">
        <f t="shared" si="112"/>
        <v/>
      </c>
      <c r="G1027" s="30" t="str">
        <f t="shared" si="113"/>
        <v/>
      </c>
      <c r="H1027" s="101" t="str">
        <f>IF(AND(M1027&gt;0,M1027&lt;=STATS!$C$22),1,"")</f>
        <v/>
      </c>
      <c r="J1027" s="12">
        <v>1026</v>
      </c>
      <c r="K1027"/>
      <c r="L1027"/>
      <c r="R1027" s="7"/>
      <c r="S1027" s="7"/>
      <c r="T1027" s="13"/>
      <c r="U1027" s="13"/>
      <c r="V1027" s="13"/>
      <c r="W1027" s="13"/>
      <c r="EZ1027" s="98"/>
      <c r="FA1027" s="98"/>
      <c r="FB1027" s="98"/>
      <c r="FC1027" s="98"/>
      <c r="FD1027" s="98"/>
    </row>
    <row r="1028" spans="2:160">
      <c r="B1028" s="30">
        <f t="shared" si="108"/>
        <v>0</v>
      </c>
      <c r="C1028" s="30" t="str">
        <f t="shared" si="109"/>
        <v/>
      </c>
      <c r="D1028" s="30" t="str">
        <f t="shared" si="110"/>
        <v/>
      </c>
      <c r="E1028" s="30" t="str">
        <f t="shared" si="111"/>
        <v/>
      </c>
      <c r="F1028" s="30" t="str">
        <f t="shared" si="112"/>
        <v/>
      </c>
      <c r="G1028" s="30" t="str">
        <f t="shared" si="113"/>
        <v/>
      </c>
      <c r="H1028" s="101" t="str">
        <f>IF(AND(M1028&gt;0,M1028&lt;=STATS!$C$22),1,"")</f>
        <v/>
      </c>
      <c r="J1028" s="12">
        <v>1027</v>
      </c>
      <c r="K1028"/>
      <c r="L1028"/>
      <c r="R1028" s="7"/>
      <c r="S1028" s="7"/>
      <c r="T1028" s="13"/>
      <c r="U1028" s="13"/>
      <c r="V1028" s="13"/>
      <c r="W1028" s="13"/>
      <c r="EZ1028" s="98"/>
      <c r="FA1028" s="98"/>
      <c r="FB1028" s="98"/>
      <c r="FC1028" s="98"/>
      <c r="FD1028" s="98"/>
    </row>
    <row r="1029" spans="2:160">
      <c r="B1029" s="30">
        <f t="shared" si="108"/>
        <v>0</v>
      </c>
      <c r="C1029" s="30" t="str">
        <f t="shared" si="109"/>
        <v/>
      </c>
      <c r="D1029" s="30" t="str">
        <f t="shared" si="110"/>
        <v/>
      </c>
      <c r="E1029" s="30" t="str">
        <f t="shared" si="111"/>
        <v/>
      </c>
      <c r="F1029" s="30" t="str">
        <f t="shared" si="112"/>
        <v/>
      </c>
      <c r="G1029" s="30" t="str">
        <f t="shared" si="113"/>
        <v/>
      </c>
      <c r="H1029" s="101" t="str">
        <f>IF(AND(M1029&gt;0,M1029&lt;=STATS!$C$22),1,"")</f>
        <v/>
      </c>
      <c r="J1029" s="12">
        <v>1028</v>
      </c>
      <c r="K1029"/>
      <c r="L1029"/>
      <c r="R1029" s="7"/>
      <c r="S1029" s="7"/>
      <c r="T1029" s="13"/>
      <c r="U1029" s="13"/>
      <c r="V1029" s="13"/>
      <c r="W1029" s="13"/>
      <c r="EZ1029" s="98"/>
      <c r="FA1029" s="98"/>
      <c r="FB1029" s="98"/>
      <c r="FC1029" s="98"/>
      <c r="FD1029" s="98"/>
    </row>
    <row r="1030" spans="2:160">
      <c r="B1030" s="30">
        <f t="shared" si="108"/>
        <v>0</v>
      </c>
      <c r="C1030" s="30" t="str">
        <f t="shared" si="109"/>
        <v/>
      </c>
      <c r="D1030" s="30" t="str">
        <f t="shared" si="110"/>
        <v/>
      </c>
      <c r="E1030" s="30" t="str">
        <f t="shared" si="111"/>
        <v/>
      </c>
      <c r="F1030" s="30" t="str">
        <f t="shared" si="112"/>
        <v/>
      </c>
      <c r="G1030" s="30" t="str">
        <f t="shared" si="113"/>
        <v/>
      </c>
      <c r="H1030" s="101" t="str">
        <f>IF(AND(M1030&gt;0,M1030&lt;=STATS!$C$22),1,"")</f>
        <v/>
      </c>
      <c r="J1030" s="12">
        <v>1029</v>
      </c>
      <c r="K1030"/>
      <c r="L1030"/>
      <c r="R1030" s="7"/>
      <c r="S1030" s="7"/>
      <c r="T1030" s="13"/>
      <c r="U1030" s="13"/>
      <c r="V1030" s="13"/>
      <c r="W1030" s="13"/>
      <c r="EZ1030" s="98"/>
      <c r="FA1030" s="98"/>
      <c r="FB1030" s="98"/>
      <c r="FC1030" s="98"/>
      <c r="FD1030" s="98"/>
    </row>
    <row r="1031" spans="2:160">
      <c r="B1031" s="30">
        <f t="shared" si="108"/>
        <v>0</v>
      </c>
      <c r="C1031" s="30" t="str">
        <f t="shared" si="109"/>
        <v/>
      </c>
      <c r="D1031" s="30" t="str">
        <f t="shared" si="110"/>
        <v/>
      </c>
      <c r="E1031" s="30" t="str">
        <f t="shared" si="111"/>
        <v/>
      </c>
      <c r="F1031" s="30" t="str">
        <f t="shared" si="112"/>
        <v/>
      </c>
      <c r="G1031" s="30" t="str">
        <f t="shared" si="113"/>
        <v/>
      </c>
      <c r="H1031" s="101" t="str">
        <f>IF(AND(M1031&gt;0,M1031&lt;=STATS!$C$22),1,"")</f>
        <v/>
      </c>
      <c r="J1031" s="12">
        <v>1030</v>
      </c>
      <c r="K1031"/>
      <c r="L1031"/>
      <c r="R1031" s="7"/>
      <c r="S1031" s="7"/>
      <c r="T1031" s="13"/>
      <c r="U1031" s="13"/>
      <c r="V1031" s="13"/>
      <c r="W1031" s="13"/>
      <c r="EZ1031" s="98"/>
      <c r="FA1031" s="98"/>
      <c r="FB1031" s="98"/>
      <c r="FC1031" s="98"/>
      <c r="FD1031" s="98"/>
    </row>
    <row r="1032" spans="2:160">
      <c r="B1032" s="30">
        <f t="shared" si="108"/>
        <v>0</v>
      </c>
      <c r="C1032" s="30" t="str">
        <f t="shared" si="109"/>
        <v/>
      </c>
      <c r="D1032" s="30" t="str">
        <f t="shared" si="110"/>
        <v/>
      </c>
      <c r="E1032" s="30" t="str">
        <f t="shared" si="111"/>
        <v/>
      </c>
      <c r="F1032" s="30" t="str">
        <f t="shared" si="112"/>
        <v/>
      </c>
      <c r="G1032" s="30" t="str">
        <f t="shared" si="113"/>
        <v/>
      </c>
      <c r="H1032" s="101" t="str">
        <f>IF(AND(M1032&gt;0,M1032&lt;=STATS!$C$22),1,"")</f>
        <v/>
      </c>
      <c r="J1032" s="12">
        <v>1031</v>
      </c>
      <c r="K1032"/>
      <c r="L1032"/>
      <c r="R1032" s="7"/>
      <c r="S1032" s="7"/>
      <c r="T1032" s="13"/>
      <c r="U1032" s="13"/>
      <c r="V1032" s="13"/>
      <c r="W1032" s="13"/>
      <c r="EZ1032" s="98"/>
      <c r="FA1032" s="98"/>
      <c r="FB1032" s="98"/>
      <c r="FC1032" s="98"/>
      <c r="FD1032" s="98"/>
    </row>
    <row r="1033" spans="2:160">
      <c r="B1033" s="30">
        <f t="shared" si="108"/>
        <v>0</v>
      </c>
      <c r="C1033" s="30" t="str">
        <f t="shared" si="109"/>
        <v/>
      </c>
      <c r="D1033" s="30" t="str">
        <f t="shared" si="110"/>
        <v/>
      </c>
      <c r="E1033" s="30" t="str">
        <f t="shared" si="111"/>
        <v/>
      </c>
      <c r="F1033" s="30" t="str">
        <f t="shared" si="112"/>
        <v/>
      </c>
      <c r="G1033" s="30" t="str">
        <f t="shared" si="113"/>
        <v/>
      </c>
      <c r="H1033" s="101" t="str">
        <f>IF(AND(M1033&gt;0,M1033&lt;=STATS!$C$22),1,"")</f>
        <v/>
      </c>
      <c r="J1033" s="12">
        <v>1032</v>
      </c>
      <c r="K1033"/>
      <c r="L1033"/>
      <c r="R1033" s="7"/>
      <c r="S1033" s="7"/>
      <c r="T1033" s="13"/>
      <c r="U1033" s="13"/>
      <c r="V1033" s="13"/>
      <c r="W1033" s="13"/>
      <c r="EZ1033" s="98"/>
      <c r="FA1033" s="98"/>
      <c r="FB1033" s="98"/>
      <c r="FC1033" s="98"/>
      <c r="FD1033" s="98"/>
    </row>
    <row r="1034" spans="2:160">
      <c r="B1034" s="30">
        <f t="shared" si="108"/>
        <v>0</v>
      </c>
      <c r="C1034" s="30" t="str">
        <f t="shared" si="109"/>
        <v/>
      </c>
      <c r="D1034" s="30" t="str">
        <f t="shared" si="110"/>
        <v/>
      </c>
      <c r="E1034" s="30" t="str">
        <f t="shared" si="111"/>
        <v/>
      </c>
      <c r="F1034" s="30" t="str">
        <f t="shared" si="112"/>
        <v/>
      </c>
      <c r="G1034" s="30" t="str">
        <f t="shared" si="113"/>
        <v/>
      </c>
      <c r="H1034" s="101" t="str">
        <f>IF(AND(M1034&gt;0,M1034&lt;=STATS!$C$22),1,"")</f>
        <v/>
      </c>
      <c r="J1034" s="12">
        <v>1033</v>
      </c>
      <c r="K1034"/>
      <c r="L1034"/>
      <c r="R1034" s="7"/>
      <c r="S1034" s="7"/>
      <c r="T1034" s="13"/>
      <c r="U1034" s="13"/>
      <c r="V1034" s="13"/>
      <c r="W1034" s="13"/>
      <c r="EZ1034" s="98"/>
      <c r="FA1034" s="98"/>
      <c r="FB1034" s="98"/>
      <c r="FC1034" s="98"/>
      <c r="FD1034" s="98"/>
    </row>
    <row r="1035" spans="2:160">
      <c r="B1035" s="30">
        <f t="shared" si="108"/>
        <v>0</v>
      </c>
      <c r="C1035" s="30" t="str">
        <f t="shared" si="109"/>
        <v/>
      </c>
      <c r="D1035" s="30" t="str">
        <f t="shared" si="110"/>
        <v/>
      </c>
      <c r="E1035" s="30" t="str">
        <f t="shared" si="111"/>
        <v/>
      </c>
      <c r="F1035" s="30" t="str">
        <f t="shared" si="112"/>
        <v/>
      </c>
      <c r="G1035" s="30" t="str">
        <f t="shared" si="113"/>
        <v/>
      </c>
      <c r="H1035" s="101" t="str">
        <f>IF(AND(M1035&gt;0,M1035&lt;=STATS!$C$22),1,"")</f>
        <v/>
      </c>
      <c r="J1035" s="12">
        <v>1034</v>
      </c>
      <c r="K1035"/>
      <c r="L1035"/>
      <c r="R1035" s="7"/>
      <c r="S1035" s="7"/>
      <c r="T1035" s="13"/>
      <c r="U1035" s="13"/>
      <c r="V1035" s="13"/>
      <c r="W1035" s="13"/>
      <c r="EZ1035" s="98"/>
      <c r="FA1035" s="98"/>
      <c r="FB1035" s="98"/>
      <c r="FC1035" s="98"/>
      <c r="FD1035" s="98"/>
    </row>
    <row r="1036" spans="2:160">
      <c r="B1036" s="30">
        <f t="shared" si="108"/>
        <v>0</v>
      </c>
      <c r="C1036" s="30" t="str">
        <f t="shared" si="109"/>
        <v/>
      </c>
      <c r="D1036" s="30" t="str">
        <f t="shared" si="110"/>
        <v/>
      </c>
      <c r="E1036" s="30" t="str">
        <f t="shared" si="111"/>
        <v/>
      </c>
      <c r="F1036" s="30" t="str">
        <f t="shared" si="112"/>
        <v/>
      </c>
      <c r="G1036" s="30" t="str">
        <f t="shared" si="113"/>
        <v/>
      </c>
      <c r="H1036" s="101" t="str">
        <f>IF(AND(M1036&gt;0,M1036&lt;=STATS!$C$22),1,"")</f>
        <v/>
      </c>
      <c r="J1036" s="12">
        <v>1035</v>
      </c>
      <c r="K1036"/>
      <c r="L1036"/>
      <c r="R1036" s="7"/>
      <c r="S1036" s="7"/>
      <c r="T1036" s="13"/>
      <c r="U1036" s="13"/>
      <c r="V1036" s="13"/>
      <c r="W1036" s="13"/>
      <c r="EZ1036" s="98"/>
      <c r="FA1036" s="98"/>
      <c r="FB1036" s="98"/>
      <c r="FC1036" s="98"/>
      <c r="FD1036" s="98"/>
    </row>
    <row r="1037" spans="2:160">
      <c r="B1037" s="30">
        <f t="shared" si="108"/>
        <v>0</v>
      </c>
      <c r="C1037" s="30" t="str">
        <f t="shared" si="109"/>
        <v/>
      </c>
      <c r="D1037" s="30" t="str">
        <f t="shared" si="110"/>
        <v/>
      </c>
      <c r="E1037" s="30" t="str">
        <f t="shared" si="111"/>
        <v/>
      </c>
      <c r="F1037" s="30" t="str">
        <f t="shared" si="112"/>
        <v/>
      </c>
      <c r="G1037" s="30" t="str">
        <f t="shared" si="113"/>
        <v/>
      </c>
      <c r="H1037" s="101" t="str">
        <f>IF(AND(M1037&gt;0,M1037&lt;=STATS!$C$22),1,"")</f>
        <v/>
      </c>
      <c r="J1037" s="12">
        <v>1036</v>
      </c>
      <c r="K1037"/>
      <c r="L1037"/>
      <c r="R1037" s="7"/>
      <c r="S1037" s="7"/>
      <c r="T1037" s="13"/>
      <c r="U1037" s="13"/>
      <c r="V1037" s="13"/>
      <c r="W1037" s="13"/>
      <c r="EZ1037" s="98"/>
      <c r="FA1037" s="98"/>
      <c r="FB1037" s="98"/>
      <c r="FC1037" s="98"/>
      <c r="FD1037" s="98"/>
    </row>
    <row r="1038" spans="2:160">
      <c r="B1038" s="30">
        <f t="shared" si="108"/>
        <v>0</v>
      </c>
      <c r="C1038" s="30" t="str">
        <f t="shared" si="109"/>
        <v/>
      </c>
      <c r="D1038" s="30" t="str">
        <f t="shared" si="110"/>
        <v/>
      </c>
      <c r="E1038" s="30" t="str">
        <f t="shared" si="111"/>
        <v/>
      </c>
      <c r="F1038" s="30" t="str">
        <f t="shared" si="112"/>
        <v/>
      </c>
      <c r="G1038" s="30" t="str">
        <f t="shared" si="113"/>
        <v/>
      </c>
      <c r="H1038" s="101" t="str">
        <f>IF(AND(M1038&gt;0,M1038&lt;=STATS!$C$22),1,"")</f>
        <v/>
      </c>
      <c r="J1038" s="12">
        <v>1037</v>
      </c>
      <c r="K1038"/>
      <c r="L1038"/>
      <c r="R1038" s="7"/>
      <c r="S1038" s="7"/>
      <c r="T1038" s="13"/>
      <c r="U1038" s="13"/>
      <c r="V1038" s="13"/>
      <c r="W1038" s="13"/>
      <c r="EZ1038" s="98"/>
      <c r="FA1038" s="98"/>
      <c r="FB1038" s="98"/>
      <c r="FC1038" s="98"/>
      <c r="FD1038" s="98"/>
    </row>
    <row r="1039" spans="2:160">
      <c r="B1039" s="30">
        <f t="shared" si="108"/>
        <v>0</v>
      </c>
      <c r="C1039" s="30" t="str">
        <f t="shared" si="109"/>
        <v/>
      </c>
      <c r="D1039" s="30" t="str">
        <f t="shared" si="110"/>
        <v/>
      </c>
      <c r="E1039" s="30" t="str">
        <f t="shared" si="111"/>
        <v/>
      </c>
      <c r="F1039" s="30" t="str">
        <f t="shared" si="112"/>
        <v/>
      </c>
      <c r="G1039" s="30" t="str">
        <f t="shared" si="113"/>
        <v/>
      </c>
      <c r="H1039" s="101" t="str">
        <f>IF(AND(M1039&gt;0,M1039&lt;=STATS!$C$22),1,"")</f>
        <v/>
      </c>
      <c r="J1039" s="12">
        <v>1038</v>
      </c>
      <c r="K1039"/>
      <c r="L1039"/>
      <c r="R1039" s="7"/>
      <c r="S1039" s="7"/>
      <c r="T1039" s="13"/>
      <c r="U1039" s="13"/>
      <c r="V1039" s="13"/>
      <c r="W1039" s="13"/>
      <c r="EZ1039" s="98"/>
      <c r="FA1039" s="98"/>
      <c r="FB1039" s="98"/>
      <c r="FC1039" s="98"/>
      <c r="FD1039" s="98"/>
    </row>
    <row r="1040" spans="2:160">
      <c r="B1040" s="30">
        <f t="shared" si="108"/>
        <v>0</v>
      </c>
      <c r="C1040" s="30" t="str">
        <f t="shared" si="109"/>
        <v/>
      </c>
      <c r="D1040" s="30" t="str">
        <f t="shared" si="110"/>
        <v/>
      </c>
      <c r="E1040" s="30" t="str">
        <f t="shared" si="111"/>
        <v/>
      </c>
      <c r="F1040" s="30" t="str">
        <f t="shared" si="112"/>
        <v/>
      </c>
      <c r="G1040" s="30" t="str">
        <f t="shared" si="113"/>
        <v/>
      </c>
      <c r="H1040" s="101" t="str">
        <f>IF(AND(M1040&gt;0,M1040&lt;=STATS!$C$22),1,"")</f>
        <v/>
      </c>
      <c r="J1040" s="12">
        <v>1039</v>
      </c>
      <c r="K1040"/>
      <c r="L1040"/>
      <c r="R1040" s="7"/>
      <c r="S1040" s="7"/>
      <c r="T1040" s="13"/>
      <c r="U1040" s="13"/>
      <c r="V1040" s="13"/>
      <c r="W1040" s="13"/>
      <c r="EZ1040" s="98"/>
      <c r="FA1040" s="98"/>
      <c r="FB1040" s="98"/>
      <c r="FC1040" s="98"/>
      <c r="FD1040" s="98"/>
    </row>
    <row r="1041" spans="2:160">
      <c r="B1041" s="30">
        <f t="shared" si="108"/>
        <v>0</v>
      </c>
      <c r="C1041" s="30" t="str">
        <f t="shared" si="109"/>
        <v/>
      </c>
      <c r="D1041" s="30" t="str">
        <f t="shared" si="110"/>
        <v/>
      </c>
      <c r="E1041" s="30" t="str">
        <f t="shared" si="111"/>
        <v/>
      </c>
      <c r="F1041" s="30" t="str">
        <f t="shared" si="112"/>
        <v/>
      </c>
      <c r="G1041" s="30" t="str">
        <f t="shared" si="113"/>
        <v/>
      </c>
      <c r="H1041" s="101" t="str">
        <f>IF(AND(M1041&gt;0,M1041&lt;=STATS!$C$22),1,"")</f>
        <v/>
      </c>
      <c r="J1041" s="12">
        <v>1040</v>
      </c>
      <c r="K1041"/>
      <c r="L1041"/>
      <c r="R1041" s="7"/>
      <c r="S1041" s="7"/>
      <c r="T1041" s="13"/>
      <c r="U1041" s="13"/>
      <c r="V1041" s="13"/>
      <c r="W1041" s="13"/>
      <c r="EZ1041" s="98"/>
      <c r="FA1041" s="98"/>
      <c r="FB1041" s="98"/>
      <c r="FC1041" s="98"/>
      <c r="FD1041" s="98"/>
    </row>
    <row r="1042" spans="2:160">
      <c r="B1042" s="30">
        <f t="shared" si="108"/>
        <v>0</v>
      </c>
      <c r="C1042" s="30" t="str">
        <f t="shared" si="109"/>
        <v/>
      </c>
      <c r="D1042" s="30" t="str">
        <f t="shared" si="110"/>
        <v/>
      </c>
      <c r="E1042" s="30" t="str">
        <f t="shared" si="111"/>
        <v/>
      </c>
      <c r="F1042" s="30" t="str">
        <f t="shared" si="112"/>
        <v/>
      </c>
      <c r="G1042" s="30" t="str">
        <f t="shared" si="113"/>
        <v/>
      </c>
      <c r="H1042" s="101" t="str">
        <f>IF(AND(M1042&gt;0,M1042&lt;=STATS!$C$22),1,"")</f>
        <v/>
      </c>
      <c r="J1042" s="12">
        <v>1041</v>
      </c>
      <c r="K1042"/>
      <c r="L1042"/>
      <c r="R1042" s="7"/>
      <c r="S1042" s="7"/>
      <c r="T1042" s="13"/>
      <c r="U1042" s="13"/>
      <c r="V1042" s="13"/>
      <c r="W1042" s="13"/>
      <c r="EZ1042" s="98"/>
      <c r="FA1042" s="98"/>
      <c r="FB1042" s="98"/>
      <c r="FC1042" s="98"/>
      <c r="FD1042" s="98"/>
    </row>
    <row r="1043" spans="2:160">
      <c r="B1043" s="30">
        <f t="shared" si="108"/>
        <v>0</v>
      </c>
      <c r="C1043" s="30" t="str">
        <f t="shared" si="109"/>
        <v/>
      </c>
      <c r="D1043" s="30" t="str">
        <f t="shared" si="110"/>
        <v/>
      </c>
      <c r="E1043" s="30" t="str">
        <f t="shared" si="111"/>
        <v/>
      </c>
      <c r="F1043" s="30" t="str">
        <f t="shared" si="112"/>
        <v/>
      </c>
      <c r="G1043" s="30" t="str">
        <f t="shared" si="113"/>
        <v/>
      </c>
      <c r="H1043" s="101" t="str">
        <f>IF(AND(M1043&gt;0,M1043&lt;=STATS!$C$22),1,"")</f>
        <v/>
      </c>
      <c r="J1043" s="12">
        <v>1042</v>
      </c>
      <c r="K1043"/>
      <c r="L1043"/>
      <c r="R1043" s="7"/>
      <c r="S1043" s="7"/>
      <c r="T1043" s="13"/>
      <c r="U1043" s="13"/>
      <c r="V1043" s="13"/>
      <c r="W1043" s="13"/>
      <c r="EZ1043" s="98"/>
      <c r="FA1043" s="98"/>
      <c r="FB1043" s="98"/>
      <c r="FC1043" s="98"/>
      <c r="FD1043" s="98"/>
    </row>
    <row r="1044" spans="2:160">
      <c r="B1044" s="30">
        <f t="shared" si="108"/>
        <v>0</v>
      </c>
      <c r="C1044" s="30" t="str">
        <f t="shared" si="109"/>
        <v/>
      </c>
      <c r="D1044" s="30" t="str">
        <f t="shared" si="110"/>
        <v/>
      </c>
      <c r="E1044" s="30" t="str">
        <f t="shared" si="111"/>
        <v/>
      </c>
      <c r="F1044" s="30" t="str">
        <f t="shared" si="112"/>
        <v/>
      </c>
      <c r="G1044" s="30" t="str">
        <f t="shared" si="113"/>
        <v/>
      </c>
      <c r="H1044" s="101" t="str">
        <f>IF(AND(M1044&gt;0,M1044&lt;=STATS!$C$22),1,"")</f>
        <v/>
      </c>
      <c r="J1044" s="12">
        <v>1043</v>
      </c>
      <c r="K1044"/>
      <c r="L1044"/>
      <c r="R1044" s="7"/>
      <c r="S1044" s="7"/>
      <c r="T1044" s="13"/>
      <c r="U1044" s="13"/>
      <c r="V1044" s="13"/>
      <c r="W1044" s="13"/>
      <c r="EZ1044" s="98"/>
      <c r="FA1044" s="98"/>
      <c r="FB1044" s="98"/>
      <c r="FC1044" s="98"/>
      <c r="FD1044" s="98"/>
    </row>
    <row r="1045" spans="2:160">
      <c r="B1045" s="30">
        <f t="shared" si="108"/>
        <v>0</v>
      </c>
      <c r="C1045" s="30" t="str">
        <f t="shared" si="109"/>
        <v/>
      </c>
      <c r="D1045" s="30" t="str">
        <f t="shared" si="110"/>
        <v/>
      </c>
      <c r="E1045" s="30" t="str">
        <f t="shared" si="111"/>
        <v/>
      </c>
      <c r="F1045" s="30" t="str">
        <f t="shared" si="112"/>
        <v/>
      </c>
      <c r="G1045" s="30" t="str">
        <f t="shared" si="113"/>
        <v/>
      </c>
      <c r="H1045" s="101" t="str">
        <f>IF(AND(M1045&gt;0,M1045&lt;=STATS!$C$22),1,"")</f>
        <v/>
      </c>
      <c r="J1045" s="12">
        <v>1044</v>
      </c>
      <c r="K1045"/>
      <c r="L1045"/>
      <c r="R1045" s="7"/>
      <c r="S1045" s="7"/>
      <c r="T1045" s="13"/>
      <c r="U1045" s="13"/>
      <c r="V1045" s="13"/>
      <c r="W1045" s="13"/>
      <c r="EZ1045" s="98"/>
      <c r="FA1045" s="98"/>
      <c r="FB1045" s="98"/>
      <c r="FC1045" s="98"/>
      <c r="FD1045" s="98"/>
    </row>
    <row r="1046" spans="2:160">
      <c r="B1046" s="30">
        <f t="shared" si="108"/>
        <v>0</v>
      </c>
      <c r="C1046" s="30" t="str">
        <f t="shared" si="109"/>
        <v/>
      </c>
      <c r="D1046" s="30" t="str">
        <f t="shared" si="110"/>
        <v/>
      </c>
      <c r="E1046" s="30" t="str">
        <f t="shared" si="111"/>
        <v/>
      </c>
      <c r="F1046" s="30" t="str">
        <f t="shared" si="112"/>
        <v/>
      </c>
      <c r="G1046" s="30" t="str">
        <f t="shared" si="113"/>
        <v/>
      </c>
      <c r="H1046" s="101" t="str">
        <f>IF(AND(M1046&gt;0,M1046&lt;=STATS!$C$22),1,"")</f>
        <v/>
      </c>
      <c r="J1046" s="12">
        <v>1045</v>
      </c>
      <c r="K1046"/>
      <c r="L1046"/>
      <c r="R1046" s="7"/>
      <c r="S1046" s="7"/>
      <c r="T1046" s="13"/>
      <c r="U1046" s="13"/>
      <c r="V1046" s="13"/>
      <c r="W1046" s="13"/>
      <c r="EZ1046" s="98"/>
      <c r="FA1046" s="98"/>
      <c r="FB1046" s="98"/>
      <c r="FC1046" s="98"/>
      <c r="FD1046" s="98"/>
    </row>
    <row r="1047" spans="2:160">
      <c r="B1047" s="30">
        <f t="shared" si="108"/>
        <v>0</v>
      </c>
      <c r="C1047" s="30" t="str">
        <f t="shared" si="109"/>
        <v/>
      </c>
      <c r="D1047" s="30" t="str">
        <f t="shared" si="110"/>
        <v/>
      </c>
      <c r="E1047" s="30" t="str">
        <f t="shared" si="111"/>
        <v/>
      </c>
      <c r="F1047" s="30" t="str">
        <f t="shared" si="112"/>
        <v/>
      </c>
      <c r="G1047" s="30" t="str">
        <f t="shared" si="113"/>
        <v/>
      </c>
      <c r="H1047" s="101" t="str">
        <f>IF(AND(M1047&gt;0,M1047&lt;=STATS!$C$22),1,"")</f>
        <v/>
      </c>
      <c r="J1047" s="12">
        <v>1046</v>
      </c>
      <c r="K1047"/>
      <c r="L1047"/>
      <c r="R1047" s="7"/>
      <c r="S1047" s="7"/>
      <c r="T1047" s="13"/>
      <c r="U1047" s="13"/>
      <c r="V1047" s="13"/>
      <c r="W1047" s="13"/>
      <c r="EZ1047" s="98"/>
      <c r="FA1047" s="98"/>
      <c r="FB1047" s="98"/>
      <c r="FC1047" s="98"/>
      <c r="FD1047" s="98"/>
    </row>
    <row r="1048" spans="2:160">
      <c r="B1048" s="30">
        <f t="shared" si="108"/>
        <v>0</v>
      </c>
      <c r="C1048" s="30" t="str">
        <f t="shared" si="109"/>
        <v/>
      </c>
      <c r="D1048" s="30" t="str">
        <f t="shared" si="110"/>
        <v/>
      </c>
      <c r="E1048" s="30" t="str">
        <f t="shared" si="111"/>
        <v/>
      </c>
      <c r="F1048" s="30" t="str">
        <f t="shared" si="112"/>
        <v/>
      </c>
      <c r="G1048" s="30" t="str">
        <f t="shared" si="113"/>
        <v/>
      </c>
      <c r="H1048" s="101" t="str">
        <f>IF(AND(M1048&gt;0,M1048&lt;=STATS!$C$22),1,"")</f>
        <v/>
      </c>
      <c r="J1048" s="12">
        <v>1047</v>
      </c>
      <c r="K1048"/>
      <c r="L1048"/>
      <c r="R1048" s="7"/>
      <c r="S1048" s="7"/>
      <c r="T1048" s="13"/>
      <c r="U1048" s="13"/>
      <c r="V1048" s="13"/>
      <c r="W1048" s="13"/>
      <c r="EZ1048" s="98"/>
      <c r="FA1048" s="98"/>
      <c r="FB1048" s="98"/>
      <c r="FC1048" s="98"/>
      <c r="FD1048" s="98"/>
    </row>
    <row r="1049" spans="2:160">
      <c r="B1049" s="30">
        <f t="shared" si="108"/>
        <v>0</v>
      </c>
      <c r="C1049" s="30" t="str">
        <f t="shared" si="109"/>
        <v/>
      </c>
      <c r="D1049" s="30" t="str">
        <f t="shared" si="110"/>
        <v/>
      </c>
      <c r="E1049" s="30" t="str">
        <f t="shared" si="111"/>
        <v/>
      </c>
      <c r="F1049" s="30" t="str">
        <f t="shared" si="112"/>
        <v/>
      </c>
      <c r="G1049" s="30" t="str">
        <f t="shared" si="113"/>
        <v/>
      </c>
      <c r="H1049" s="101" t="str">
        <f>IF(AND(M1049&gt;0,M1049&lt;=STATS!$C$22),1,"")</f>
        <v/>
      </c>
      <c r="J1049" s="12">
        <v>1048</v>
      </c>
      <c r="K1049"/>
      <c r="L1049"/>
      <c r="R1049" s="7"/>
      <c r="S1049" s="7"/>
      <c r="T1049" s="13"/>
      <c r="U1049" s="13"/>
      <c r="V1049" s="13"/>
      <c r="W1049" s="13"/>
      <c r="EZ1049" s="98"/>
      <c r="FA1049" s="98"/>
      <c r="FB1049" s="98"/>
      <c r="FC1049" s="98"/>
      <c r="FD1049" s="98"/>
    </row>
    <row r="1050" spans="2:160">
      <c r="B1050" s="30">
        <f t="shared" si="108"/>
        <v>0</v>
      </c>
      <c r="C1050" s="30" t="str">
        <f t="shared" si="109"/>
        <v/>
      </c>
      <c r="D1050" s="30" t="str">
        <f t="shared" si="110"/>
        <v/>
      </c>
      <c r="E1050" s="30" t="str">
        <f t="shared" si="111"/>
        <v/>
      </c>
      <c r="F1050" s="30" t="str">
        <f t="shared" si="112"/>
        <v/>
      </c>
      <c r="G1050" s="30" t="str">
        <f t="shared" si="113"/>
        <v/>
      </c>
      <c r="H1050" s="101" t="str">
        <f>IF(AND(M1050&gt;0,M1050&lt;=STATS!$C$22),1,"")</f>
        <v/>
      </c>
      <c r="J1050" s="12">
        <v>1049</v>
      </c>
      <c r="K1050"/>
      <c r="L1050"/>
      <c r="R1050" s="7"/>
      <c r="S1050" s="7"/>
      <c r="T1050" s="13"/>
      <c r="U1050" s="13"/>
      <c r="V1050" s="13"/>
      <c r="W1050" s="13"/>
      <c r="EZ1050" s="98"/>
      <c r="FA1050" s="98"/>
      <c r="FB1050" s="98"/>
      <c r="FC1050" s="98"/>
      <c r="FD1050" s="98"/>
    </row>
    <row r="1051" spans="2:160">
      <c r="B1051" s="30">
        <f t="shared" si="108"/>
        <v>0</v>
      </c>
      <c r="C1051" s="30" t="str">
        <f t="shared" si="109"/>
        <v/>
      </c>
      <c r="D1051" s="30" t="str">
        <f t="shared" si="110"/>
        <v/>
      </c>
      <c r="E1051" s="30" t="str">
        <f t="shared" si="111"/>
        <v/>
      </c>
      <c r="F1051" s="30" t="str">
        <f t="shared" si="112"/>
        <v/>
      </c>
      <c r="G1051" s="30" t="str">
        <f t="shared" si="113"/>
        <v/>
      </c>
      <c r="H1051" s="101" t="str">
        <f>IF(AND(M1051&gt;0,M1051&lt;=STATS!$C$22),1,"")</f>
        <v/>
      </c>
      <c r="J1051" s="12">
        <v>1050</v>
      </c>
      <c r="K1051"/>
      <c r="L1051"/>
      <c r="R1051" s="7"/>
      <c r="S1051" s="7"/>
      <c r="T1051" s="13"/>
      <c r="U1051" s="13"/>
      <c r="V1051" s="13"/>
      <c r="W1051" s="13"/>
      <c r="EZ1051" s="98"/>
      <c r="FA1051" s="98"/>
      <c r="FB1051" s="98"/>
      <c r="FC1051" s="98"/>
      <c r="FD1051" s="98"/>
    </row>
    <row r="1052" spans="2:160">
      <c r="B1052" s="30">
        <f t="shared" si="108"/>
        <v>0</v>
      </c>
      <c r="C1052" s="30" t="str">
        <f t="shared" si="109"/>
        <v/>
      </c>
      <c r="D1052" s="30" t="str">
        <f t="shared" si="110"/>
        <v/>
      </c>
      <c r="E1052" s="30" t="str">
        <f t="shared" si="111"/>
        <v/>
      </c>
      <c r="F1052" s="30" t="str">
        <f t="shared" si="112"/>
        <v/>
      </c>
      <c r="G1052" s="30" t="str">
        <f t="shared" si="113"/>
        <v/>
      </c>
      <c r="H1052" s="101" t="str">
        <f>IF(AND(M1052&gt;0,M1052&lt;=STATS!$C$22),1,"")</f>
        <v/>
      </c>
      <c r="J1052" s="12">
        <v>1051</v>
      </c>
      <c r="K1052"/>
      <c r="L1052"/>
      <c r="R1052" s="7"/>
      <c r="S1052" s="7"/>
      <c r="T1052" s="13"/>
      <c r="U1052" s="13"/>
      <c r="V1052" s="13"/>
      <c r="W1052" s="13"/>
      <c r="EZ1052" s="98"/>
      <c r="FA1052" s="98"/>
      <c r="FB1052" s="98"/>
      <c r="FC1052" s="98"/>
      <c r="FD1052" s="98"/>
    </row>
    <row r="1053" spans="2:160">
      <c r="B1053" s="30">
        <f t="shared" si="108"/>
        <v>0</v>
      </c>
      <c r="C1053" s="30" t="str">
        <f t="shared" si="109"/>
        <v/>
      </c>
      <c r="D1053" s="30" t="str">
        <f t="shared" si="110"/>
        <v/>
      </c>
      <c r="E1053" s="30" t="str">
        <f t="shared" si="111"/>
        <v/>
      </c>
      <c r="F1053" s="30" t="str">
        <f t="shared" si="112"/>
        <v/>
      </c>
      <c r="G1053" s="30" t="str">
        <f t="shared" si="113"/>
        <v/>
      </c>
      <c r="H1053" s="101" t="str">
        <f>IF(AND(M1053&gt;0,M1053&lt;=STATS!$C$22),1,"")</f>
        <v/>
      </c>
      <c r="J1053" s="12">
        <v>1052</v>
      </c>
      <c r="K1053"/>
      <c r="L1053"/>
      <c r="R1053" s="7"/>
      <c r="S1053" s="7"/>
      <c r="T1053" s="13"/>
      <c r="U1053" s="13"/>
      <c r="V1053" s="13"/>
      <c r="W1053" s="13"/>
      <c r="EZ1053" s="98"/>
      <c r="FA1053" s="98"/>
      <c r="FB1053" s="98"/>
      <c r="FC1053" s="98"/>
      <c r="FD1053" s="98"/>
    </row>
    <row r="1054" spans="2:160">
      <c r="B1054" s="30">
        <f t="shared" si="108"/>
        <v>0</v>
      </c>
      <c r="C1054" s="30" t="str">
        <f t="shared" si="109"/>
        <v/>
      </c>
      <c r="D1054" s="30" t="str">
        <f t="shared" si="110"/>
        <v/>
      </c>
      <c r="E1054" s="30" t="str">
        <f t="shared" si="111"/>
        <v/>
      </c>
      <c r="F1054" s="30" t="str">
        <f t="shared" si="112"/>
        <v/>
      </c>
      <c r="G1054" s="30" t="str">
        <f t="shared" si="113"/>
        <v/>
      </c>
      <c r="H1054" s="101" t="str">
        <f>IF(AND(M1054&gt;0,M1054&lt;=STATS!$C$22),1,"")</f>
        <v/>
      </c>
      <c r="J1054" s="12">
        <v>1053</v>
      </c>
      <c r="K1054"/>
      <c r="L1054"/>
      <c r="R1054" s="7"/>
      <c r="S1054" s="7"/>
      <c r="T1054" s="13"/>
      <c r="U1054" s="13"/>
      <c r="V1054" s="13"/>
      <c r="W1054" s="13"/>
      <c r="EZ1054" s="98"/>
      <c r="FA1054" s="98"/>
      <c r="FB1054" s="98"/>
      <c r="FC1054" s="98"/>
      <c r="FD1054" s="98"/>
    </row>
    <row r="1055" spans="2:160">
      <c r="B1055" s="30">
        <f t="shared" si="108"/>
        <v>0</v>
      </c>
      <c r="C1055" s="30" t="str">
        <f t="shared" si="109"/>
        <v/>
      </c>
      <c r="D1055" s="30" t="str">
        <f t="shared" si="110"/>
        <v/>
      </c>
      <c r="E1055" s="30" t="str">
        <f t="shared" si="111"/>
        <v/>
      </c>
      <c r="F1055" s="30" t="str">
        <f t="shared" si="112"/>
        <v/>
      </c>
      <c r="G1055" s="30" t="str">
        <f t="shared" si="113"/>
        <v/>
      </c>
      <c r="H1055" s="101" t="str">
        <f>IF(AND(M1055&gt;0,M1055&lt;=STATS!$C$22),1,"")</f>
        <v/>
      </c>
      <c r="J1055" s="12">
        <v>1054</v>
      </c>
      <c r="K1055"/>
      <c r="L1055"/>
      <c r="R1055" s="7"/>
      <c r="S1055" s="7"/>
      <c r="T1055" s="13"/>
      <c r="U1055" s="13"/>
      <c r="V1055" s="13"/>
      <c r="W1055" s="13"/>
      <c r="EZ1055" s="98"/>
      <c r="FA1055" s="98"/>
      <c r="FB1055" s="98"/>
      <c r="FC1055" s="98"/>
      <c r="FD1055" s="98"/>
    </row>
    <row r="1056" spans="2:160">
      <c r="B1056" s="30">
        <f t="shared" si="108"/>
        <v>0</v>
      </c>
      <c r="C1056" s="30" t="str">
        <f t="shared" si="109"/>
        <v/>
      </c>
      <c r="D1056" s="30" t="str">
        <f t="shared" si="110"/>
        <v/>
      </c>
      <c r="E1056" s="30" t="str">
        <f t="shared" si="111"/>
        <v/>
      </c>
      <c r="F1056" s="30" t="str">
        <f t="shared" si="112"/>
        <v/>
      </c>
      <c r="G1056" s="30" t="str">
        <f t="shared" si="113"/>
        <v/>
      </c>
      <c r="H1056" s="101" t="str">
        <f>IF(AND(M1056&gt;0,M1056&lt;=STATS!$C$22),1,"")</f>
        <v/>
      </c>
      <c r="J1056" s="12">
        <v>1055</v>
      </c>
      <c r="K1056"/>
      <c r="L1056"/>
      <c r="R1056" s="7"/>
      <c r="S1056" s="7"/>
      <c r="T1056" s="13"/>
      <c r="U1056" s="13"/>
      <c r="V1056" s="13"/>
      <c r="W1056" s="13"/>
      <c r="EZ1056" s="98"/>
      <c r="FA1056" s="98"/>
      <c r="FB1056" s="98"/>
      <c r="FC1056" s="98"/>
      <c r="FD1056" s="98"/>
    </row>
    <row r="1057" spans="2:160">
      <c r="B1057" s="30">
        <f t="shared" si="108"/>
        <v>0</v>
      </c>
      <c r="C1057" s="30" t="str">
        <f t="shared" si="109"/>
        <v/>
      </c>
      <c r="D1057" s="30" t="str">
        <f t="shared" si="110"/>
        <v/>
      </c>
      <c r="E1057" s="30" t="str">
        <f t="shared" si="111"/>
        <v/>
      </c>
      <c r="F1057" s="30" t="str">
        <f t="shared" si="112"/>
        <v/>
      </c>
      <c r="G1057" s="30" t="str">
        <f t="shared" si="113"/>
        <v/>
      </c>
      <c r="H1057" s="101" t="str">
        <f>IF(AND(M1057&gt;0,M1057&lt;=STATS!$C$22),1,"")</f>
        <v/>
      </c>
      <c r="J1057" s="12">
        <v>1056</v>
      </c>
      <c r="K1057"/>
      <c r="L1057"/>
      <c r="R1057" s="7"/>
      <c r="S1057" s="7"/>
      <c r="T1057" s="13"/>
      <c r="U1057" s="13"/>
      <c r="V1057" s="13"/>
      <c r="W1057" s="13"/>
      <c r="EZ1057" s="98"/>
      <c r="FA1057" s="98"/>
      <c r="FB1057" s="98"/>
      <c r="FC1057" s="98"/>
      <c r="FD1057" s="98"/>
    </row>
    <row r="1058" spans="2:160">
      <c r="B1058" s="30">
        <f t="shared" si="108"/>
        <v>0</v>
      </c>
      <c r="C1058" s="30" t="str">
        <f t="shared" si="109"/>
        <v/>
      </c>
      <c r="D1058" s="30" t="str">
        <f t="shared" si="110"/>
        <v/>
      </c>
      <c r="E1058" s="30" t="str">
        <f t="shared" si="111"/>
        <v/>
      </c>
      <c r="F1058" s="30" t="str">
        <f t="shared" si="112"/>
        <v/>
      </c>
      <c r="G1058" s="30" t="str">
        <f t="shared" si="113"/>
        <v/>
      </c>
      <c r="H1058" s="101" t="str">
        <f>IF(AND(M1058&gt;0,M1058&lt;=STATS!$C$22),1,"")</f>
        <v/>
      </c>
      <c r="J1058" s="12">
        <v>1057</v>
      </c>
      <c r="K1058"/>
      <c r="L1058"/>
      <c r="R1058" s="7"/>
      <c r="S1058" s="7"/>
      <c r="T1058" s="13"/>
      <c r="U1058" s="13"/>
      <c r="V1058" s="13"/>
      <c r="W1058" s="13"/>
      <c r="EZ1058" s="98"/>
      <c r="FA1058" s="98"/>
      <c r="FB1058" s="98"/>
      <c r="FC1058" s="98"/>
      <c r="FD1058" s="98"/>
    </row>
    <row r="1059" spans="2:160">
      <c r="B1059" s="30">
        <f t="shared" si="108"/>
        <v>0</v>
      </c>
      <c r="C1059" s="30" t="str">
        <f t="shared" si="109"/>
        <v/>
      </c>
      <c r="D1059" s="30" t="str">
        <f t="shared" si="110"/>
        <v/>
      </c>
      <c r="E1059" s="30" t="str">
        <f t="shared" si="111"/>
        <v/>
      </c>
      <c r="F1059" s="30" t="str">
        <f t="shared" si="112"/>
        <v/>
      </c>
      <c r="G1059" s="30" t="str">
        <f t="shared" si="113"/>
        <v/>
      </c>
      <c r="H1059" s="101" t="str">
        <f>IF(AND(M1059&gt;0,M1059&lt;=STATS!$C$22),1,"")</f>
        <v/>
      </c>
      <c r="J1059" s="12">
        <v>1058</v>
      </c>
      <c r="K1059"/>
      <c r="L1059"/>
      <c r="R1059" s="7"/>
      <c r="S1059" s="7"/>
      <c r="T1059" s="13"/>
      <c r="U1059" s="13"/>
      <c r="V1059" s="13"/>
      <c r="W1059" s="13"/>
      <c r="EZ1059" s="98"/>
      <c r="FA1059" s="98"/>
      <c r="FB1059" s="98"/>
      <c r="FC1059" s="98"/>
      <c r="FD1059" s="98"/>
    </row>
    <row r="1060" spans="2:160">
      <c r="B1060" s="30">
        <f t="shared" si="108"/>
        <v>0</v>
      </c>
      <c r="C1060" s="30" t="str">
        <f t="shared" si="109"/>
        <v/>
      </c>
      <c r="D1060" s="30" t="str">
        <f t="shared" si="110"/>
        <v/>
      </c>
      <c r="E1060" s="30" t="str">
        <f t="shared" si="111"/>
        <v/>
      </c>
      <c r="F1060" s="30" t="str">
        <f t="shared" si="112"/>
        <v/>
      </c>
      <c r="G1060" s="30" t="str">
        <f t="shared" si="113"/>
        <v/>
      </c>
      <c r="H1060" s="101" t="str">
        <f>IF(AND(M1060&gt;0,M1060&lt;=STATS!$C$22),1,"")</f>
        <v/>
      </c>
      <c r="J1060" s="12">
        <v>1059</v>
      </c>
      <c r="K1060"/>
      <c r="L1060"/>
      <c r="R1060" s="7"/>
      <c r="S1060" s="7"/>
      <c r="T1060" s="13"/>
      <c r="U1060" s="13"/>
      <c r="V1060" s="13"/>
      <c r="W1060" s="13"/>
      <c r="EZ1060" s="98"/>
      <c r="FA1060" s="98"/>
      <c r="FB1060" s="98"/>
      <c r="FC1060" s="98"/>
      <c r="FD1060" s="98"/>
    </row>
    <row r="1061" spans="2:160">
      <c r="B1061" s="30">
        <f t="shared" si="108"/>
        <v>0</v>
      </c>
      <c r="C1061" s="30" t="str">
        <f t="shared" si="109"/>
        <v/>
      </c>
      <c r="D1061" s="30" t="str">
        <f t="shared" si="110"/>
        <v/>
      </c>
      <c r="E1061" s="30" t="str">
        <f t="shared" si="111"/>
        <v/>
      </c>
      <c r="F1061" s="30" t="str">
        <f t="shared" si="112"/>
        <v/>
      </c>
      <c r="G1061" s="30" t="str">
        <f t="shared" si="113"/>
        <v/>
      </c>
      <c r="H1061" s="101" t="str">
        <f>IF(AND(M1061&gt;0,M1061&lt;=STATS!$C$22),1,"")</f>
        <v/>
      </c>
      <c r="J1061" s="12">
        <v>1060</v>
      </c>
      <c r="K1061"/>
      <c r="L1061"/>
      <c r="R1061" s="7"/>
      <c r="S1061" s="7"/>
      <c r="T1061" s="13"/>
      <c r="U1061" s="13"/>
      <c r="V1061" s="13"/>
      <c r="W1061" s="13"/>
      <c r="EZ1061" s="98"/>
      <c r="FA1061" s="98"/>
      <c r="FB1061" s="98"/>
      <c r="FC1061" s="98"/>
      <c r="FD1061" s="98"/>
    </row>
    <row r="1062" spans="2:160">
      <c r="B1062" s="30">
        <f t="shared" si="108"/>
        <v>0</v>
      </c>
      <c r="C1062" s="30" t="str">
        <f t="shared" si="109"/>
        <v/>
      </c>
      <c r="D1062" s="30" t="str">
        <f t="shared" si="110"/>
        <v/>
      </c>
      <c r="E1062" s="30" t="str">
        <f t="shared" si="111"/>
        <v/>
      </c>
      <c r="F1062" s="30" t="str">
        <f t="shared" si="112"/>
        <v/>
      </c>
      <c r="G1062" s="30" t="str">
        <f t="shared" si="113"/>
        <v/>
      </c>
      <c r="H1062" s="101" t="str">
        <f>IF(AND(M1062&gt;0,M1062&lt;=STATS!$C$22),1,"")</f>
        <v/>
      </c>
      <c r="J1062" s="12">
        <v>1061</v>
      </c>
      <c r="K1062"/>
      <c r="L1062"/>
      <c r="R1062" s="7"/>
      <c r="S1062" s="7"/>
      <c r="T1062" s="13"/>
      <c r="U1062" s="13"/>
      <c r="V1062" s="13"/>
      <c r="W1062" s="13"/>
      <c r="EZ1062" s="98"/>
      <c r="FA1062" s="98"/>
      <c r="FB1062" s="98"/>
      <c r="FC1062" s="98"/>
      <c r="FD1062" s="98"/>
    </row>
    <row r="1063" spans="2:160">
      <c r="B1063" s="30">
        <f t="shared" si="108"/>
        <v>0</v>
      </c>
      <c r="C1063" s="30" t="str">
        <f t="shared" si="109"/>
        <v/>
      </c>
      <c r="D1063" s="30" t="str">
        <f t="shared" si="110"/>
        <v/>
      </c>
      <c r="E1063" s="30" t="str">
        <f t="shared" si="111"/>
        <v/>
      </c>
      <c r="F1063" s="30" t="str">
        <f t="shared" si="112"/>
        <v/>
      </c>
      <c r="G1063" s="30" t="str">
        <f t="shared" si="113"/>
        <v/>
      </c>
      <c r="H1063" s="101" t="str">
        <f>IF(AND(M1063&gt;0,M1063&lt;=STATS!$C$22),1,"")</f>
        <v/>
      </c>
      <c r="J1063" s="12">
        <v>1062</v>
      </c>
      <c r="K1063"/>
      <c r="L1063"/>
      <c r="R1063" s="7"/>
      <c r="S1063" s="7"/>
      <c r="T1063" s="13"/>
      <c r="U1063" s="13"/>
      <c r="V1063" s="13"/>
      <c r="W1063" s="13"/>
      <c r="EZ1063" s="98"/>
      <c r="FA1063" s="98"/>
      <c r="FB1063" s="98"/>
      <c r="FC1063" s="98"/>
      <c r="FD1063" s="98"/>
    </row>
    <row r="1064" spans="2:160">
      <c r="B1064" s="30">
        <f t="shared" si="108"/>
        <v>0</v>
      </c>
      <c r="C1064" s="30" t="str">
        <f t="shared" si="109"/>
        <v/>
      </c>
      <c r="D1064" s="30" t="str">
        <f t="shared" si="110"/>
        <v/>
      </c>
      <c r="E1064" s="30" t="str">
        <f t="shared" si="111"/>
        <v/>
      </c>
      <c r="F1064" s="30" t="str">
        <f t="shared" si="112"/>
        <v/>
      </c>
      <c r="G1064" s="30" t="str">
        <f t="shared" si="113"/>
        <v/>
      </c>
      <c r="H1064" s="101" t="str">
        <f>IF(AND(M1064&gt;0,M1064&lt;=STATS!$C$22),1,"")</f>
        <v/>
      </c>
      <c r="J1064" s="12">
        <v>1063</v>
      </c>
      <c r="K1064"/>
      <c r="L1064"/>
      <c r="R1064" s="7"/>
      <c r="S1064" s="7"/>
      <c r="T1064" s="13"/>
      <c r="U1064" s="13"/>
      <c r="V1064" s="13"/>
      <c r="W1064" s="13"/>
      <c r="EZ1064" s="98"/>
      <c r="FA1064" s="98"/>
      <c r="FB1064" s="98"/>
      <c r="FC1064" s="98"/>
      <c r="FD1064" s="98"/>
    </row>
    <row r="1065" spans="2:160">
      <c r="B1065" s="30">
        <f t="shared" si="108"/>
        <v>0</v>
      </c>
      <c r="C1065" s="30" t="str">
        <f t="shared" si="109"/>
        <v/>
      </c>
      <c r="D1065" s="30" t="str">
        <f t="shared" si="110"/>
        <v/>
      </c>
      <c r="E1065" s="30" t="str">
        <f t="shared" si="111"/>
        <v/>
      </c>
      <c r="F1065" s="30" t="str">
        <f t="shared" si="112"/>
        <v/>
      </c>
      <c r="G1065" s="30" t="str">
        <f t="shared" si="113"/>
        <v/>
      </c>
      <c r="H1065" s="101" t="str">
        <f>IF(AND(M1065&gt;0,M1065&lt;=STATS!$C$22),1,"")</f>
        <v/>
      </c>
      <c r="J1065" s="12">
        <v>1064</v>
      </c>
      <c r="K1065"/>
      <c r="L1065"/>
      <c r="R1065" s="7"/>
      <c r="S1065" s="7"/>
      <c r="T1065" s="13"/>
      <c r="U1065" s="13"/>
      <c r="V1065" s="13"/>
      <c r="W1065" s="13"/>
      <c r="EZ1065" s="98"/>
      <c r="FA1065" s="98"/>
      <c r="FB1065" s="98"/>
      <c r="FC1065" s="98"/>
      <c r="FD1065" s="98"/>
    </row>
    <row r="1066" spans="2:160">
      <c r="B1066" s="30">
        <f t="shared" si="108"/>
        <v>0</v>
      </c>
      <c r="C1066" s="30" t="str">
        <f t="shared" si="109"/>
        <v/>
      </c>
      <c r="D1066" s="30" t="str">
        <f t="shared" si="110"/>
        <v/>
      </c>
      <c r="E1066" s="30" t="str">
        <f t="shared" si="111"/>
        <v/>
      </c>
      <c r="F1066" s="30" t="str">
        <f t="shared" si="112"/>
        <v/>
      </c>
      <c r="G1066" s="30" t="str">
        <f t="shared" si="113"/>
        <v/>
      </c>
      <c r="H1066" s="101" t="str">
        <f>IF(AND(M1066&gt;0,M1066&lt;=STATS!$C$22),1,"")</f>
        <v/>
      </c>
      <c r="J1066" s="12">
        <v>1065</v>
      </c>
      <c r="K1066"/>
      <c r="L1066"/>
      <c r="R1066" s="7"/>
      <c r="S1066" s="7"/>
      <c r="T1066" s="13"/>
      <c r="U1066" s="13"/>
      <c r="V1066" s="13"/>
      <c r="W1066" s="13"/>
      <c r="EZ1066" s="98"/>
      <c r="FA1066" s="98"/>
      <c r="FB1066" s="98"/>
      <c r="FC1066" s="98"/>
      <c r="FD1066" s="98"/>
    </row>
    <row r="1067" spans="2:160">
      <c r="B1067" s="30">
        <f t="shared" si="108"/>
        <v>0</v>
      </c>
      <c r="C1067" s="30" t="str">
        <f t="shared" si="109"/>
        <v/>
      </c>
      <c r="D1067" s="30" t="str">
        <f t="shared" si="110"/>
        <v/>
      </c>
      <c r="E1067" s="30" t="str">
        <f t="shared" si="111"/>
        <v/>
      </c>
      <c r="F1067" s="30" t="str">
        <f t="shared" si="112"/>
        <v/>
      </c>
      <c r="G1067" s="30" t="str">
        <f t="shared" si="113"/>
        <v/>
      </c>
      <c r="H1067" s="101" t="str">
        <f>IF(AND(M1067&gt;0,M1067&lt;=STATS!$C$22),1,"")</f>
        <v/>
      </c>
      <c r="J1067" s="12">
        <v>1066</v>
      </c>
      <c r="K1067"/>
      <c r="L1067"/>
      <c r="R1067" s="7"/>
      <c r="S1067" s="7"/>
      <c r="T1067" s="13"/>
      <c r="U1067" s="13"/>
      <c r="V1067" s="13"/>
      <c r="W1067" s="13"/>
      <c r="EZ1067" s="98"/>
      <c r="FA1067" s="98"/>
      <c r="FB1067" s="98"/>
      <c r="FC1067" s="98"/>
      <c r="FD1067" s="98"/>
    </row>
    <row r="1068" spans="2:160">
      <c r="B1068" s="30">
        <f t="shared" si="108"/>
        <v>0</v>
      </c>
      <c r="C1068" s="30" t="str">
        <f t="shared" si="109"/>
        <v/>
      </c>
      <c r="D1068" s="30" t="str">
        <f t="shared" si="110"/>
        <v/>
      </c>
      <c r="E1068" s="30" t="str">
        <f t="shared" si="111"/>
        <v/>
      </c>
      <c r="F1068" s="30" t="str">
        <f t="shared" si="112"/>
        <v/>
      </c>
      <c r="G1068" s="30" t="str">
        <f t="shared" si="113"/>
        <v/>
      </c>
      <c r="H1068" s="101" t="str">
        <f>IF(AND(M1068&gt;0,M1068&lt;=STATS!$C$22),1,"")</f>
        <v/>
      </c>
      <c r="J1068" s="12">
        <v>1067</v>
      </c>
      <c r="K1068"/>
      <c r="L1068"/>
      <c r="R1068" s="7"/>
      <c r="S1068" s="7"/>
      <c r="T1068" s="13"/>
      <c r="U1068" s="13"/>
      <c r="V1068" s="13"/>
      <c r="W1068" s="13"/>
      <c r="EZ1068" s="98"/>
      <c r="FA1068" s="98"/>
      <c r="FB1068" s="98"/>
      <c r="FC1068" s="98"/>
      <c r="FD1068" s="98"/>
    </row>
    <row r="1069" spans="2:160">
      <c r="B1069" s="30">
        <f t="shared" si="108"/>
        <v>0</v>
      </c>
      <c r="C1069" s="30" t="str">
        <f t="shared" si="109"/>
        <v/>
      </c>
      <c r="D1069" s="30" t="str">
        <f t="shared" si="110"/>
        <v/>
      </c>
      <c r="E1069" s="30" t="str">
        <f t="shared" si="111"/>
        <v/>
      </c>
      <c r="F1069" s="30" t="str">
        <f t="shared" si="112"/>
        <v/>
      </c>
      <c r="G1069" s="30" t="str">
        <f t="shared" si="113"/>
        <v/>
      </c>
      <c r="H1069" s="101" t="str">
        <f>IF(AND(M1069&gt;0,M1069&lt;=STATS!$C$22),1,"")</f>
        <v/>
      </c>
      <c r="J1069" s="12">
        <v>1068</v>
      </c>
      <c r="K1069"/>
      <c r="L1069"/>
      <c r="R1069" s="7"/>
      <c r="S1069" s="7"/>
      <c r="T1069" s="13"/>
      <c r="U1069" s="13"/>
      <c r="V1069" s="13"/>
      <c r="W1069" s="13"/>
      <c r="EZ1069" s="98"/>
      <c r="FA1069" s="98"/>
      <c r="FB1069" s="98"/>
      <c r="FC1069" s="98"/>
      <c r="FD1069" s="98"/>
    </row>
    <row r="1070" spans="2:160">
      <c r="B1070" s="30">
        <f t="shared" si="108"/>
        <v>0</v>
      </c>
      <c r="C1070" s="30" t="str">
        <f t="shared" si="109"/>
        <v/>
      </c>
      <c r="D1070" s="30" t="str">
        <f t="shared" si="110"/>
        <v/>
      </c>
      <c r="E1070" s="30" t="str">
        <f t="shared" si="111"/>
        <v/>
      </c>
      <c r="F1070" s="30" t="str">
        <f t="shared" si="112"/>
        <v/>
      </c>
      <c r="G1070" s="30" t="str">
        <f t="shared" si="113"/>
        <v/>
      </c>
      <c r="H1070" s="101" t="str">
        <f>IF(AND(M1070&gt;0,M1070&lt;=STATS!$C$22),1,"")</f>
        <v/>
      </c>
      <c r="J1070" s="12">
        <v>1069</v>
      </c>
      <c r="K1070"/>
      <c r="L1070"/>
      <c r="R1070" s="7"/>
      <c r="S1070" s="7"/>
      <c r="T1070" s="13"/>
      <c r="U1070" s="13"/>
      <c r="V1070" s="13"/>
      <c r="W1070" s="13"/>
      <c r="EZ1070" s="98"/>
      <c r="FA1070" s="98"/>
      <c r="FB1070" s="98"/>
      <c r="FC1070" s="98"/>
      <c r="FD1070" s="98"/>
    </row>
    <row r="1071" spans="2:160">
      <c r="B1071" s="30">
        <f t="shared" si="108"/>
        <v>0</v>
      </c>
      <c r="C1071" s="30" t="str">
        <f t="shared" si="109"/>
        <v/>
      </c>
      <c r="D1071" s="30" t="str">
        <f t="shared" si="110"/>
        <v/>
      </c>
      <c r="E1071" s="30" t="str">
        <f t="shared" si="111"/>
        <v/>
      </c>
      <c r="F1071" s="30" t="str">
        <f t="shared" si="112"/>
        <v/>
      </c>
      <c r="G1071" s="30" t="str">
        <f t="shared" si="113"/>
        <v/>
      </c>
      <c r="H1071" s="101" t="str">
        <f>IF(AND(M1071&gt;0,M1071&lt;=STATS!$C$22),1,"")</f>
        <v/>
      </c>
      <c r="J1071" s="12">
        <v>1070</v>
      </c>
      <c r="K1071"/>
      <c r="L1071"/>
      <c r="R1071" s="7"/>
      <c r="S1071" s="7"/>
      <c r="T1071" s="13"/>
      <c r="U1071" s="13"/>
      <c r="V1071" s="13"/>
      <c r="W1071" s="13"/>
      <c r="EZ1071" s="98"/>
      <c r="FA1071" s="98"/>
      <c r="FB1071" s="98"/>
      <c r="FC1071" s="98"/>
      <c r="FD1071" s="98"/>
    </row>
    <row r="1072" spans="2:160">
      <c r="B1072" s="30">
        <f t="shared" si="108"/>
        <v>0</v>
      </c>
      <c r="C1072" s="30" t="str">
        <f t="shared" si="109"/>
        <v/>
      </c>
      <c r="D1072" s="30" t="str">
        <f t="shared" si="110"/>
        <v/>
      </c>
      <c r="E1072" s="30" t="str">
        <f t="shared" si="111"/>
        <v/>
      </c>
      <c r="F1072" s="30" t="str">
        <f t="shared" si="112"/>
        <v/>
      </c>
      <c r="G1072" s="30" t="str">
        <f t="shared" si="113"/>
        <v/>
      </c>
      <c r="H1072" s="101" t="str">
        <f>IF(AND(M1072&gt;0,M1072&lt;=STATS!$C$22),1,"")</f>
        <v/>
      </c>
      <c r="J1072" s="12">
        <v>1071</v>
      </c>
      <c r="K1072"/>
      <c r="L1072"/>
      <c r="R1072" s="7"/>
      <c r="S1072" s="7"/>
      <c r="T1072" s="13"/>
      <c r="U1072" s="13"/>
      <c r="V1072" s="13"/>
      <c r="W1072" s="13"/>
      <c r="EZ1072" s="98"/>
      <c r="FA1072" s="98"/>
      <c r="FB1072" s="98"/>
      <c r="FC1072" s="98"/>
      <c r="FD1072" s="98"/>
    </row>
    <row r="1073" spans="2:160">
      <c r="B1073" s="30">
        <f t="shared" si="108"/>
        <v>0</v>
      </c>
      <c r="C1073" s="30" t="str">
        <f t="shared" si="109"/>
        <v/>
      </c>
      <c r="D1073" s="30" t="str">
        <f t="shared" si="110"/>
        <v/>
      </c>
      <c r="E1073" s="30" t="str">
        <f t="shared" si="111"/>
        <v/>
      </c>
      <c r="F1073" s="30" t="str">
        <f t="shared" si="112"/>
        <v/>
      </c>
      <c r="G1073" s="30" t="str">
        <f t="shared" si="113"/>
        <v/>
      </c>
      <c r="H1073" s="101" t="str">
        <f>IF(AND(M1073&gt;0,M1073&lt;=STATS!$C$22),1,"")</f>
        <v/>
      </c>
      <c r="J1073" s="12">
        <v>1072</v>
      </c>
      <c r="K1073"/>
      <c r="L1073"/>
      <c r="R1073" s="7"/>
      <c r="S1073" s="7"/>
      <c r="T1073" s="13"/>
      <c r="U1073" s="13"/>
      <c r="V1073" s="13"/>
      <c r="W1073" s="13"/>
      <c r="EZ1073" s="98"/>
      <c r="FA1073" s="98"/>
      <c r="FB1073" s="98"/>
      <c r="FC1073" s="98"/>
      <c r="FD1073" s="98"/>
    </row>
    <row r="1074" spans="2:160">
      <c r="B1074" s="30">
        <f t="shared" si="108"/>
        <v>0</v>
      </c>
      <c r="C1074" s="30" t="str">
        <f t="shared" si="109"/>
        <v/>
      </c>
      <c r="D1074" s="30" t="str">
        <f t="shared" si="110"/>
        <v/>
      </c>
      <c r="E1074" s="30" t="str">
        <f t="shared" si="111"/>
        <v/>
      </c>
      <c r="F1074" s="30" t="str">
        <f t="shared" si="112"/>
        <v/>
      </c>
      <c r="G1074" s="30" t="str">
        <f t="shared" si="113"/>
        <v/>
      </c>
      <c r="H1074" s="101" t="str">
        <f>IF(AND(M1074&gt;0,M1074&lt;=STATS!$C$22),1,"")</f>
        <v/>
      </c>
      <c r="J1074" s="12">
        <v>1073</v>
      </c>
      <c r="K1074"/>
      <c r="L1074"/>
      <c r="R1074" s="7"/>
      <c r="S1074" s="7"/>
      <c r="T1074" s="13"/>
      <c r="U1074" s="13"/>
      <c r="V1074" s="13"/>
      <c r="W1074" s="13"/>
      <c r="EZ1074" s="98"/>
      <c r="FA1074" s="98"/>
      <c r="FB1074" s="98"/>
      <c r="FC1074" s="98"/>
      <c r="FD1074" s="98"/>
    </row>
    <row r="1075" spans="2:160">
      <c r="B1075" s="30">
        <f t="shared" si="108"/>
        <v>0</v>
      </c>
      <c r="C1075" s="30" t="str">
        <f t="shared" si="109"/>
        <v/>
      </c>
      <c r="D1075" s="30" t="str">
        <f t="shared" si="110"/>
        <v/>
      </c>
      <c r="E1075" s="30" t="str">
        <f t="shared" si="111"/>
        <v/>
      </c>
      <c r="F1075" s="30" t="str">
        <f t="shared" si="112"/>
        <v/>
      </c>
      <c r="G1075" s="30" t="str">
        <f t="shared" si="113"/>
        <v/>
      </c>
      <c r="H1075" s="101" t="str">
        <f>IF(AND(M1075&gt;0,M1075&lt;=STATS!$C$22),1,"")</f>
        <v/>
      </c>
      <c r="J1075" s="12">
        <v>1074</v>
      </c>
      <c r="K1075"/>
      <c r="L1075"/>
      <c r="R1075" s="7"/>
      <c r="S1075" s="7"/>
      <c r="T1075" s="13"/>
      <c r="U1075" s="13"/>
      <c r="V1075" s="13"/>
      <c r="W1075" s="13"/>
      <c r="EZ1075" s="98"/>
      <c r="FA1075" s="98"/>
      <c r="FB1075" s="98"/>
      <c r="FC1075" s="98"/>
      <c r="FD1075" s="98"/>
    </row>
    <row r="1076" spans="2:160">
      <c r="B1076" s="30">
        <f t="shared" si="108"/>
        <v>0</v>
      </c>
      <c r="C1076" s="30" t="str">
        <f t="shared" si="109"/>
        <v/>
      </c>
      <c r="D1076" s="30" t="str">
        <f t="shared" si="110"/>
        <v/>
      </c>
      <c r="E1076" s="30" t="str">
        <f t="shared" si="111"/>
        <v/>
      </c>
      <c r="F1076" s="30" t="str">
        <f t="shared" si="112"/>
        <v/>
      </c>
      <c r="G1076" s="30" t="str">
        <f t="shared" si="113"/>
        <v/>
      </c>
      <c r="H1076" s="101" t="str">
        <f>IF(AND(M1076&gt;0,M1076&lt;=STATS!$C$22),1,"")</f>
        <v/>
      </c>
      <c r="J1076" s="12">
        <v>1075</v>
      </c>
      <c r="K1076"/>
      <c r="L1076"/>
      <c r="R1076" s="7"/>
      <c r="S1076" s="7"/>
      <c r="T1076" s="13"/>
      <c r="U1076" s="13"/>
      <c r="V1076" s="13"/>
      <c r="W1076" s="13"/>
      <c r="EZ1076" s="98"/>
      <c r="FA1076" s="98"/>
      <c r="FB1076" s="98"/>
      <c r="FC1076" s="98"/>
      <c r="FD1076" s="98"/>
    </row>
    <row r="1077" spans="2:160">
      <c r="B1077" s="30">
        <f t="shared" si="108"/>
        <v>0</v>
      </c>
      <c r="C1077" s="30" t="str">
        <f t="shared" si="109"/>
        <v/>
      </c>
      <c r="D1077" s="30" t="str">
        <f t="shared" si="110"/>
        <v/>
      </c>
      <c r="E1077" s="30" t="str">
        <f t="shared" si="111"/>
        <v/>
      </c>
      <c r="F1077" s="30" t="str">
        <f t="shared" si="112"/>
        <v/>
      </c>
      <c r="G1077" s="30" t="str">
        <f t="shared" si="113"/>
        <v/>
      </c>
      <c r="H1077" s="101" t="str">
        <f>IF(AND(M1077&gt;0,M1077&lt;=STATS!$C$22),1,"")</f>
        <v/>
      </c>
      <c r="J1077" s="12">
        <v>1076</v>
      </c>
      <c r="K1077"/>
      <c r="L1077"/>
      <c r="R1077" s="7"/>
      <c r="S1077" s="7"/>
      <c r="T1077" s="13"/>
      <c r="U1077" s="13"/>
      <c r="V1077" s="13"/>
      <c r="W1077" s="13"/>
      <c r="EZ1077" s="98"/>
      <c r="FA1077" s="98"/>
      <c r="FB1077" s="98"/>
      <c r="FC1077" s="98"/>
      <c r="FD1077" s="98"/>
    </row>
    <row r="1078" spans="2:160">
      <c r="B1078" s="30">
        <f t="shared" si="108"/>
        <v>0</v>
      </c>
      <c r="C1078" s="30" t="str">
        <f t="shared" si="109"/>
        <v/>
      </c>
      <c r="D1078" s="30" t="str">
        <f t="shared" si="110"/>
        <v/>
      </c>
      <c r="E1078" s="30" t="str">
        <f t="shared" si="111"/>
        <v/>
      </c>
      <c r="F1078" s="30" t="str">
        <f t="shared" si="112"/>
        <v/>
      </c>
      <c r="G1078" s="30" t="str">
        <f t="shared" si="113"/>
        <v/>
      </c>
      <c r="H1078" s="101" t="str">
        <f>IF(AND(M1078&gt;0,M1078&lt;=STATS!$C$22),1,"")</f>
        <v/>
      </c>
      <c r="J1078" s="12">
        <v>1077</v>
      </c>
      <c r="K1078"/>
      <c r="L1078"/>
      <c r="R1078" s="7"/>
      <c r="S1078" s="7"/>
      <c r="T1078" s="13"/>
      <c r="U1078" s="13"/>
      <c r="V1078" s="13"/>
      <c r="W1078" s="13"/>
      <c r="EZ1078" s="98"/>
      <c r="FA1078" s="98"/>
      <c r="FB1078" s="98"/>
      <c r="FC1078" s="98"/>
      <c r="FD1078" s="98"/>
    </row>
    <row r="1079" spans="2:160">
      <c r="B1079" s="30">
        <f t="shared" si="108"/>
        <v>0</v>
      </c>
      <c r="C1079" s="30" t="str">
        <f t="shared" si="109"/>
        <v/>
      </c>
      <c r="D1079" s="30" t="str">
        <f t="shared" si="110"/>
        <v/>
      </c>
      <c r="E1079" s="30" t="str">
        <f t="shared" si="111"/>
        <v/>
      </c>
      <c r="F1079" s="30" t="str">
        <f t="shared" si="112"/>
        <v/>
      </c>
      <c r="G1079" s="30" t="str">
        <f t="shared" si="113"/>
        <v/>
      </c>
      <c r="H1079" s="101" t="str">
        <f>IF(AND(M1079&gt;0,M1079&lt;=STATS!$C$22),1,"")</f>
        <v/>
      </c>
      <c r="J1079" s="12">
        <v>1078</v>
      </c>
      <c r="K1079"/>
      <c r="L1079"/>
      <c r="R1079" s="7"/>
      <c r="S1079" s="7"/>
      <c r="T1079" s="13"/>
      <c r="U1079" s="13"/>
      <c r="V1079" s="13"/>
      <c r="W1079" s="13"/>
      <c r="EZ1079" s="98"/>
      <c r="FA1079" s="98"/>
      <c r="FB1079" s="98"/>
      <c r="FC1079" s="98"/>
      <c r="FD1079" s="98"/>
    </row>
    <row r="1080" spans="2:160">
      <c r="B1080" s="30">
        <f t="shared" si="108"/>
        <v>0</v>
      </c>
      <c r="C1080" s="30" t="str">
        <f t="shared" si="109"/>
        <v/>
      </c>
      <c r="D1080" s="30" t="str">
        <f t="shared" si="110"/>
        <v/>
      </c>
      <c r="E1080" s="30" t="str">
        <f t="shared" si="111"/>
        <v/>
      </c>
      <c r="F1080" s="30" t="str">
        <f t="shared" si="112"/>
        <v/>
      </c>
      <c r="G1080" s="30" t="str">
        <f t="shared" si="113"/>
        <v/>
      </c>
      <c r="H1080" s="101" t="str">
        <f>IF(AND(M1080&gt;0,M1080&lt;=STATS!$C$22),1,"")</f>
        <v/>
      </c>
      <c r="J1080" s="12">
        <v>1079</v>
      </c>
      <c r="K1080"/>
      <c r="L1080"/>
      <c r="R1080" s="7"/>
      <c r="S1080" s="7"/>
      <c r="T1080" s="13"/>
      <c r="U1080" s="13"/>
      <c r="V1080" s="13"/>
      <c r="W1080" s="13"/>
      <c r="EZ1080" s="98"/>
      <c r="FA1080" s="98"/>
      <c r="FB1080" s="98"/>
      <c r="FC1080" s="98"/>
      <c r="FD1080" s="98"/>
    </row>
    <row r="1081" spans="2:160">
      <c r="B1081" s="30">
        <f t="shared" si="108"/>
        <v>0</v>
      </c>
      <c r="C1081" s="30" t="str">
        <f t="shared" si="109"/>
        <v/>
      </c>
      <c r="D1081" s="30" t="str">
        <f t="shared" si="110"/>
        <v/>
      </c>
      <c r="E1081" s="30" t="str">
        <f t="shared" si="111"/>
        <v/>
      </c>
      <c r="F1081" s="30" t="str">
        <f t="shared" si="112"/>
        <v/>
      </c>
      <c r="G1081" s="30" t="str">
        <f t="shared" si="113"/>
        <v/>
      </c>
      <c r="H1081" s="101" t="str">
        <f>IF(AND(M1081&gt;0,M1081&lt;=STATS!$C$22),1,"")</f>
        <v/>
      </c>
      <c r="J1081" s="12">
        <v>1080</v>
      </c>
      <c r="K1081"/>
      <c r="L1081"/>
      <c r="R1081" s="7"/>
      <c r="S1081" s="7"/>
      <c r="T1081" s="13"/>
      <c r="U1081" s="13"/>
      <c r="V1081" s="13"/>
      <c r="W1081" s="13"/>
      <c r="EZ1081" s="98"/>
      <c r="FA1081" s="98"/>
      <c r="FB1081" s="98"/>
      <c r="FC1081" s="98"/>
      <c r="FD1081" s="98"/>
    </row>
    <row r="1082" spans="2:160">
      <c r="B1082" s="30">
        <f t="shared" si="108"/>
        <v>0</v>
      </c>
      <c r="C1082" s="30" t="str">
        <f t="shared" si="109"/>
        <v/>
      </c>
      <c r="D1082" s="30" t="str">
        <f t="shared" si="110"/>
        <v/>
      </c>
      <c r="E1082" s="30" t="str">
        <f t="shared" si="111"/>
        <v/>
      </c>
      <c r="F1082" s="30" t="str">
        <f t="shared" si="112"/>
        <v/>
      </c>
      <c r="G1082" s="30" t="str">
        <f t="shared" si="113"/>
        <v/>
      </c>
      <c r="H1082" s="101" t="str">
        <f>IF(AND(M1082&gt;0,M1082&lt;=STATS!$C$22),1,"")</f>
        <v/>
      </c>
      <c r="J1082" s="12">
        <v>1081</v>
      </c>
      <c r="K1082"/>
      <c r="L1082"/>
      <c r="R1082" s="7"/>
      <c r="S1082" s="7"/>
      <c r="T1082" s="13"/>
      <c r="U1082" s="13"/>
      <c r="V1082" s="13"/>
      <c r="W1082" s="13"/>
      <c r="EZ1082" s="98"/>
      <c r="FA1082" s="98"/>
      <c r="FB1082" s="98"/>
      <c r="FC1082" s="98"/>
      <c r="FD1082" s="98"/>
    </row>
    <row r="1083" spans="2:160">
      <c r="B1083" s="30">
        <f t="shared" si="108"/>
        <v>0</v>
      </c>
      <c r="C1083" s="30" t="str">
        <f t="shared" si="109"/>
        <v/>
      </c>
      <c r="D1083" s="30" t="str">
        <f t="shared" si="110"/>
        <v/>
      </c>
      <c r="E1083" s="30" t="str">
        <f t="shared" si="111"/>
        <v/>
      </c>
      <c r="F1083" s="30" t="str">
        <f t="shared" si="112"/>
        <v/>
      </c>
      <c r="G1083" s="30" t="str">
        <f t="shared" si="113"/>
        <v/>
      </c>
      <c r="H1083" s="101" t="str">
        <f>IF(AND(M1083&gt;0,M1083&lt;=STATS!$C$22),1,"")</f>
        <v/>
      </c>
      <c r="J1083" s="12">
        <v>1082</v>
      </c>
      <c r="K1083"/>
      <c r="L1083"/>
      <c r="R1083" s="7"/>
      <c r="S1083" s="7"/>
      <c r="T1083" s="13"/>
      <c r="U1083" s="13"/>
      <c r="V1083" s="13"/>
      <c r="W1083" s="13"/>
      <c r="EZ1083" s="98"/>
      <c r="FA1083" s="98"/>
      <c r="FB1083" s="98"/>
      <c r="FC1083" s="98"/>
      <c r="FD1083" s="98"/>
    </row>
    <row r="1084" spans="2:160">
      <c r="B1084" s="30">
        <f t="shared" si="108"/>
        <v>0</v>
      </c>
      <c r="C1084" s="30" t="str">
        <f t="shared" si="109"/>
        <v/>
      </c>
      <c r="D1084" s="30" t="str">
        <f t="shared" si="110"/>
        <v/>
      </c>
      <c r="E1084" s="30" t="str">
        <f t="shared" si="111"/>
        <v/>
      </c>
      <c r="F1084" s="30" t="str">
        <f t="shared" si="112"/>
        <v/>
      </c>
      <c r="G1084" s="30" t="str">
        <f t="shared" si="113"/>
        <v/>
      </c>
      <c r="H1084" s="101" t="str">
        <f>IF(AND(M1084&gt;0,M1084&lt;=STATS!$C$22),1,"")</f>
        <v/>
      </c>
      <c r="J1084" s="12">
        <v>1083</v>
      </c>
      <c r="K1084"/>
      <c r="L1084"/>
      <c r="R1084" s="7"/>
      <c r="S1084" s="7"/>
      <c r="T1084" s="13"/>
      <c r="U1084" s="13"/>
      <c r="V1084" s="13"/>
      <c r="W1084" s="13"/>
      <c r="EZ1084" s="98"/>
      <c r="FA1084" s="98"/>
      <c r="FB1084" s="98"/>
      <c r="FC1084" s="98"/>
      <c r="FD1084" s="98"/>
    </row>
    <row r="1085" spans="2:160">
      <c r="B1085" s="30">
        <f t="shared" si="108"/>
        <v>0</v>
      </c>
      <c r="C1085" s="30" t="str">
        <f t="shared" si="109"/>
        <v/>
      </c>
      <c r="D1085" s="30" t="str">
        <f t="shared" si="110"/>
        <v/>
      </c>
      <c r="E1085" s="30" t="str">
        <f t="shared" si="111"/>
        <v/>
      </c>
      <c r="F1085" s="30" t="str">
        <f t="shared" si="112"/>
        <v/>
      </c>
      <c r="G1085" s="30" t="str">
        <f t="shared" si="113"/>
        <v/>
      </c>
      <c r="H1085" s="101" t="str">
        <f>IF(AND(M1085&gt;0,M1085&lt;=STATS!$C$22),1,"")</f>
        <v/>
      </c>
      <c r="J1085" s="12">
        <v>1084</v>
      </c>
      <c r="K1085"/>
      <c r="L1085"/>
      <c r="R1085" s="7"/>
      <c r="S1085" s="7"/>
      <c r="T1085" s="13"/>
      <c r="U1085" s="13"/>
      <c r="V1085" s="13"/>
      <c r="W1085" s="13"/>
      <c r="EZ1085" s="98"/>
      <c r="FA1085" s="98"/>
      <c r="FB1085" s="98"/>
      <c r="FC1085" s="98"/>
      <c r="FD1085" s="98"/>
    </row>
    <row r="1086" spans="2:160">
      <c r="B1086" s="30">
        <f t="shared" si="108"/>
        <v>0</v>
      </c>
      <c r="C1086" s="30" t="str">
        <f t="shared" si="109"/>
        <v/>
      </c>
      <c r="D1086" s="30" t="str">
        <f t="shared" si="110"/>
        <v/>
      </c>
      <c r="E1086" s="30" t="str">
        <f t="shared" si="111"/>
        <v/>
      </c>
      <c r="F1086" s="30" t="str">
        <f t="shared" si="112"/>
        <v/>
      </c>
      <c r="G1086" s="30" t="str">
        <f t="shared" si="113"/>
        <v/>
      </c>
      <c r="H1086" s="101" t="str">
        <f>IF(AND(M1086&gt;0,M1086&lt;=STATS!$C$22),1,"")</f>
        <v/>
      </c>
      <c r="J1086" s="12">
        <v>1085</v>
      </c>
      <c r="K1086"/>
      <c r="L1086"/>
      <c r="R1086" s="7"/>
      <c r="S1086" s="7"/>
      <c r="T1086" s="13"/>
      <c r="U1086" s="13"/>
      <c r="V1086" s="13"/>
      <c r="W1086" s="13"/>
      <c r="EZ1086" s="98"/>
      <c r="FA1086" s="98"/>
      <c r="FB1086" s="98"/>
      <c r="FC1086" s="98"/>
      <c r="FD1086" s="98"/>
    </row>
    <row r="1087" spans="2:160">
      <c r="B1087" s="30">
        <f t="shared" si="108"/>
        <v>0</v>
      </c>
      <c r="C1087" s="30" t="str">
        <f t="shared" si="109"/>
        <v/>
      </c>
      <c r="D1087" s="30" t="str">
        <f t="shared" si="110"/>
        <v/>
      </c>
      <c r="E1087" s="30" t="str">
        <f t="shared" si="111"/>
        <v/>
      </c>
      <c r="F1087" s="30" t="str">
        <f t="shared" si="112"/>
        <v/>
      </c>
      <c r="G1087" s="30" t="str">
        <f t="shared" si="113"/>
        <v/>
      </c>
      <c r="H1087" s="101" t="str">
        <f>IF(AND(M1087&gt;0,M1087&lt;=STATS!$C$22),1,"")</f>
        <v/>
      </c>
      <c r="J1087" s="12">
        <v>1086</v>
      </c>
      <c r="K1087"/>
      <c r="L1087"/>
      <c r="R1087" s="7"/>
      <c r="S1087" s="7"/>
      <c r="T1087" s="13"/>
      <c r="U1087" s="13"/>
      <c r="V1087" s="13"/>
      <c r="W1087" s="13"/>
      <c r="EZ1087" s="98"/>
      <c r="FA1087" s="98"/>
      <c r="FB1087" s="98"/>
      <c r="FC1087" s="98"/>
      <c r="FD1087" s="98"/>
    </row>
    <row r="1088" spans="2:160">
      <c r="B1088" s="30">
        <f t="shared" si="108"/>
        <v>0</v>
      </c>
      <c r="C1088" s="30" t="str">
        <f t="shared" si="109"/>
        <v/>
      </c>
      <c r="D1088" s="30" t="str">
        <f t="shared" si="110"/>
        <v/>
      </c>
      <c r="E1088" s="30" t="str">
        <f t="shared" si="111"/>
        <v/>
      </c>
      <c r="F1088" s="30" t="str">
        <f t="shared" si="112"/>
        <v/>
      </c>
      <c r="G1088" s="30" t="str">
        <f t="shared" si="113"/>
        <v/>
      </c>
      <c r="H1088" s="101" t="str">
        <f>IF(AND(M1088&gt;0,M1088&lt;=STATS!$C$22),1,"")</f>
        <v/>
      </c>
      <c r="J1088" s="12">
        <v>1087</v>
      </c>
      <c r="K1088"/>
      <c r="L1088"/>
      <c r="R1088" s="7"/>
      <c r="S1088" s="7"/>
      <c r="T1088" s="13"/>
      <c r="U1088" s="13"/>
      <c r="V1088" s="13"/>
      <c r="W1088" s="13"/>
      <c r="EZ1088" s="98"/>
      <c r="FA1088" s="98"/>
      <c r="FB1088" s="98"/>
      <c r="FC1088" s="98"/>
      <c r="FD1088" s="98"/>
    </row>
    <row r="1089" spans="2:160">
      <c r="B1089" s="30">
        <f t="shared" si="108"/>
        <v>0</v>
      </c>
      <c r="C1089" s="30" t="str">
        <f t="shared" si="109"/>
        <v/>
      </c>
      <c r="D1089" s="30" t="str">
        <f t="shared" si="110"/>
        <v/>
      </c>
      <c r="E1089" s="30" t="str">
        <f t="shared" si="111"/>
        <v/>
      </c>
      <c r="F1089" s="30" t="str">
        <f t="shared" si="112"/>
        <v/>
      </c>
      <c r="G1089" s="30" t="str">
        <f t="shared" si="113"/>
        <v/>
      </c>
      <c r="H1089" s="101" t="str">
        <f>IF(AND(M1089&gt;0,M1089&lt;=STATS!$C$22),1,"")</f>
        <v/>
      </c>
      <c r="J1089" s="12">
        <v>1088</v>
      </c>
      <c r="K1089"/>
      <c r="L1089"/>
      <c r="R1089" s="7"/>
      <c r="S1089" s="7"/>
      <c r="T1089" s="13"/>
      <c r="U1089" s="13"/>
      <c r="V1089" s="13"/>
      <c r="W1089" s="13"/>
      <c r="EZ1089" s="98"/>
      <c r="FA1089" s="98"/>
      <c r="FB1089" s="98"/>
      <c r="FC1089" s="98"/>
      <c r="FD1089" s="98"/>
    </row>
    <row r="1090" spans="2:160">
      <c r="B1090" s="30">
        <f t="shared" ref="B1090:B1153" si="114">COUNT(R1090:EY1090,FE1090:FM1090)</f>
        <v>0</v>
      </c>
      <c r="C1090" s="30" t="str">
        <f t="shared" ref="C1090:C1153" si="115">IF(COUNT(R1090:EY1090,FE1090:FM1090)&gt;0,COUNT(R1090:EY1090,FE1090:FM1090),"")</f>
        <v/>
      </c>
      <c r="D1090" s="30" t="str">
        <f t="shared" ref="D1090:D1153" si="116">IF(COUNT(T1090:BJ1090,BL1090:BT1090,BV1090:CB1090,CD1090:EY1090,FE1090:FM1090)&gt;0,COUNT(T1090:BJ1090,BL1090:BT1090,BV1090:CB1090,CD1090:EY1090,FE1090:FM1090),"")</f>
        <v/>
      </c>
      <c r="E1090" s="30" t="str">
        <f t="shared" ref="E1090:E1153" si="117">IF(H1090=1,COUNT(R1090:EY1090,FE1090:FM1090),"")</f>
        <v/>
      </c>
      <c r="F1090" s="30" t="str">
        <f t="shared" ref="F1090:F1153" si="118">IF(H1090=1,COUNT(T1090:BJ1090,BL1090:BT1090,BV1090:CB1090,CD1090:EY1090,FE1090:FM1090),"")</f>
        <v/>
      </c>
      <c r="G1090" s="30" t="str">
        <f t="shared" ref="G1090:G1153" si="119">IF($B1090&gt;=1,$M1090,"")</f>
        <v/>
      </c>
      <c r="H1090" s="101" t="str">
        <f>IF(AND(M1090&gt;0,M1090&lt;=STATS!$C$22),1,"")</f>
        <v/>
      </c>
      <c r="J1090" s="12">
        <v>1089</v>
      </c>
      <c r="K1090"/>
      <c r="L1090"/>
      <c r="R1090" s="7"/>
      <c r="S1090" s="7"/>
      <c r="T1090" s="13"/>
      <c r="U1090" s="13"/>
      <c r="V1090" s="13"/>
      <c r="W1090" s="13"/>
      <c r="EZ1090" s="98"/>
      <c r="FA1090" s="98"/>
      <c r="FB1090" s="98"/>
      <c r="FC1090" s="98"/>
      <c r="FD1090" s="98"/>
    </row>
    <row r="1091" spans="2:160">
      <c r="B1091" s="30">
        <f t="shared" si="114"/>
        <v>0</v>
      </c>
      <c r="C1091" s="30" t="str">
        <f t="shared" si="115"/>
        <v/>
      </c>
      <c r="D1091" s="30" t="str">
        <f t="shared" si="116"/>
        <v/>
      </c>
      <c r="E1091" s="30" t="str">
        <f t="shared" si="117"/>
        <v/>
      </c>
      <c r="F1091" s="30" t="str">
        <f t="shared" si="118"/>
        <v/>
      </c>
      <c r="G1091" s="30" t="str">
        <f t="shared" si="119"/>
        <v/>
      </c>
      <c r="H1091" s="101" t="str">
        <f>IF(AND(M1091&gt;0,M1091&lt;=STATS!$C$22),1,"")</f>
        <v/>
      </c>
      <c r="J1091" s="12">
        <v>1090</v>
      </c>
      <c r="K1091"/>
      <c r="L1091"/>
      <c r="R1091" s="7"/>
      <c r="S1091" s="7"/>
      <c r="T1091" s="13"/>
      <c r="U1091" s="13"/>
      <c r="V1091" s="13"/>
      <c r="W1091" s="13"/>
      <c r="EZ1091" s="98"/>
      <c r="FA1091" s="98"/>
      <c r="FB1091" s="98"/>
      <c r="FC1091" s="98"/>
      <c r="FD1091" s="98"/>
    </row>
    <row r="1092" spans="2:160">
      <c r="B1092" s="30">
        <f t="shared" si="114"/>
        <v>0</v>
      </c>
      <c r="C1092" s="30" t="str">
        <f t="shared" si="115"/>
        <v/>
      </c>
      <c r="D1092" s="30" t="str">
        <f t="shared" si="116"/>
        <v/>
      </c>
      <c r="E1092" s="30" t="str">
        <f t="shared" si="117"/>
        <v/>
      </c>
      <c r="F1092" s="30" t="str">
        <f t="shared" si="118"/>
        <v/>
      </c>
      <c r="G1092" s="30" t="str">
        <f t="shared" si="119"/>
        <v/>
      </c>
      <c r="H1092" s="101" t="str">
        <f>IF(AND(M1092&gt;0,M1092&lt;=STATS!$C$22),1,"")</f>
        <v/>
      </c>
      <c r="J1092" s="12">
        <v>1091</v>
      </c>
      <c r="K1092"/>
      <c r="L1092"/>
      <c r="R1092" s="7"/>
      <c r="S1092" s="7"/>
      <c r="T1092" s="13"/>
      <c r="U1092" s="13"/>
      <c r="V1092" s="13"/>
      <c r="W1092" s="13"/>
      <c r="EZ1092" s="98"/>
      <c r="FA1092" s="98"/>
      <c r="FB1092" s="98"/>
      <c r="FC1092" s="98"/>
      <c r="FD1092" s="98"/>
    </row>
    <row r="1093" spans="2:160">
      <c r="B1093" s="30">
        <f t="shared" si="114"/>
        <v>0</v>
      </c>
      <c r="C1093" s="30" t="str">
        <f t="shared" si="115"/>
        <v/>
      </c>
      <c r="D1093" s="30" t="str">
        <f t="shared" si="116"/>
        <v/>
      </c>
      <c r="E1093" s="30" t="str">
        <f t="shared" si="117"/>
        <v/>
      </c>
      <c r="F1093" s="30" t="str">
        <f t="shared" si="118"/>
        <v/>
      </c>
      <c r="G1093" s="30" t="str">
        <f t="shared" si="119"/>
        <v/>
      </c>
      <c r="H1093" s="101" t="str">
        <f>IF(AND(M1093&gt;0,M1093&lt;=STATS!$C$22),1,"")</f>
        <v/>
      </c>
      <c r="J1093" s="12">
        <v>1092</v>
      </c>
      <c r="K1093"/>
      <c r="L1093"/>
      <c r="R1093" s="7"/>
      <c r="S1093" s="7"/>
      <c r="T1093" s="13"/>
      <c r="U1093" s="13"/>
      <c r="V1093" s="13"/>
      <c r="W1093" s="13"/>
      <c r="EZ1093" s="98"/>
      <c r="FA1093" s="98"/>
      <c r="FB1093" s="98"/>
      <c r="FC1093" s="98"/>
      <c r="FD1093" s="98"/>
    </row>
    <row r="1094" spans="2:160">
      <c r="B1094" s="30">
        <f t="shared" si="114"/>
        <v>0</v>
      </c>
      <c r="C1094" s="30" t="str">
        <f t="shared" si="115"/>
        <v/>
      </c>
      <c r="D1094" s="30" t="str">
        <f t="shared" si="116"/>
        <v/>
      </c>
      <c r="E1094" s="30" t="str">
        <f t="shared" si="117"/>
        <v/>
      </c>
      <c r="F1094" s="30" t="str">
        <f t="shared" si="118"/>
        <v/>
      </c>
      <c r="G1094" s="30" t="str">
        <f t="shared" si="119"/>
        <v/>
      </c>
      <c r="H1094" s="101" t="str">
        <f>IF(AND(M1094&gt;0,M1094&lt;=STATS!$C$22),1,"")</f>
        <v/>
      </c>
      <c r="J1094" s="12">
        <v>1093</v>
      </c>
      <c r="K1094"/>
      <c r="L1094"/>
      <c r="R1094" s="7"/>
      <c r="S1094" s="7"/>
      <c r="T1094" s="13"/>
      <c r="U1094" s="13"/>
      <c r="V1094" s="13"/>
      <c r="W1094" s="13"/>
      <c r="EZ1094" s="98"/>
      <c r="FA1094" s="98"/>
      <c r="FB1094" s="98"/>
      <c r="FC1094" s="98"/>
      <c r="FD1094" s="98"/>
    </row>
    <row r="1095" spans="2:160">
      <c r="B1095" s="30">
        <f t="shared" si="114"/>
        <v>0</v>
      </c>
      <c r="C1095" s="30" t="str">
        <f t="shared" si="115"/>
        <v/>
      </c>
      <c r="D1095" s="30" t="str">
        <f t="shared" si="116"/>
        <v/>
      </c>
      <c r="E1095" s="30" t="str">
        <f t="shared" si="117"/>
        <v/>
      </c>
      <c r="F1095" s="30" t="str">
        <f t="shared" si="118"/>
        <v/>
      </c>
      <c r="G1095" s="30" t="str">
        <f t="shared" si="119"/>
        <v/>
      </c>
      <c r="H1095" s="101" t="str">
        <f>IF(AND(M1095&gt;0,M1095&lt;=STATS!$C$22),1,"")</f>
        <v/>
      </c>
      <c r="J1095" s="12">
        <v>1094</v>
      </c>
      <c r="K1095"/>
      <c r="L1095"/>
      <c r="R1095" s="7"/>
      <c r="S1095" s="7"/>
      <c r="T1095" s="13"/>
      <c r="U1095" s="13"/>
      <c r="V1095" s="13"/>
      <c r="W1095" s="13"/>
      <c r="EZ1095" s="98"/>
      <c r="FA1095" s="98"/>
      <c r="FB1095" s="98"/>
      <c r="FC1095" s="98"/>
      <c r="FD1095" s="98"/>
    </row>
    <row r="1096" spans="2:160">
      <c r="B1096" s="30">
        <f t="shared" si="114"/>
        <v>0</v>
      </c>
      <c r="C1096" s="30" t="str">
        <f t="shared" si="115"/>
        <v/>
      </c>
      <c r="D1096" s="30" t="str">
        <f t="shared" si="116"/>
        <v/>
      </c>
      <c r="E1096" s="30" t="str">
        <f t="shared" si="117"/>
        <v/>
      </c>
      <c r="F1096" s="30" t="str">
        <f t="shared" si="118"/>
        <v/>
      </c>
      <c r="G1096" s="30" t="str">
        <f t="shared" si="119"/>
        <v/>
      </c>
      <c r="H1096" s="101" t="str">
        <f>IF(AND(M1096&gt;0,M1096&lt;=STATS!$C$22),1,"")</f>
        <v/>
      </c>
      <c r="J1096" s="12">
        <v>1095</v>
      </c>
      <c r="K1096"/>
      <c r="L1096"/>
      <c r="R1096" s="7"/>
      <c r="S1096" s="7"/>
      <c r="T1096" s="13"/>
      <c r="U1096" s="13"/>
      <c r="V1096" s="13"/>
      <c r="W1096" s="13"/>
      <c r="EZ1096" s="98"/>
      <c r="FA1096" s="98"/>
      <c r="FB1096" s="98"/>
      <c r="FC1096" s="98"/>
      <c r="FD1096" s="98"/>
    </row>
    <row r="1097" spans="2:160">
      <c r="B1097" s="30">
        <f t="shared" si="114"/>
        <v>0</v>
      </c>
      <c r="C1097" s="30" t="str">
        <f t="shared" si="115"/>
        <v/>
      </c>
      <c r="D1097" s="30" t="str">
        <f t="shared" si="116"/>
        <v/>
      </c>
      <c r="E1097" s="30" t="str">
        <f t="shared" si="117"/>
        <v/>
      </c>
      <c r="F1097" s="30" t="str">
        <f t="shared" si="118"/>
        <v/>
      </c>
      <c r="G1097" s="30" t="str">
        <f t="shared" si="119"/>
        <v/>
      </c>
      <c r="H1097" s="101" t="str">
        <f>IF(AND(M1097&gt;0,M1097&lt;=STATS!$C$22),1,"")</f>
        <v/>
      </c>
      <c r="J1097" s="12">
        <v>1096</v>
      </c>
      <c r="K1097"/>
      <c r="L1097"/>
      <c r="R1097" s="7"/>
      <c r="S1097" s="7"/>
      <c r="T1097" s="13"/>
      <c r="U1097" s="13"/>
      <c r="V1097" s="13"/>
      <c r="W1097" s="13"/>
      <c r="EZ1097" s="98"/>
      <c r="FA1097" s="98"/>
      <c r="FB1097" s="98"/>
      <c r="FC1097" s="98"/>
      <c r="FD1097" s="98"/>
    </row>
    <row r="1098" spans="2:160">
      <c r="B1098" s="30">
        <f t="shared" si="114"/>
        <v>0</v>
      </c>
      <c r="C1098" s="30" t="str">
        <f t="shared" si="115"/>
        <v/>
      </c>
      <c r="D1098" s="30" t="str">
        <f t="shared" si="116"/>
        <v/>
      </c>
      <c r="E1098" s="30" t="str">
        <f t="shared" si="117"/>
        <v/>
      </c>
      <c r="F1098" s="30" t="str">
        <f t="shared" si="118"/>
        <v/>
      </c>
      <c r="G1098" s="30" t="str">
        <f t="shared" si="119"/>
        <v/>
      </c>
      <c r="H1098" s="101" t="str">
        <f>IF(AND(M1098&gt;0,M1098&lt;=STATS!$C$22),1,"")</f>
        <v/>
      </c>
      <c r="J1098" s="12">
        <v>1097</v>
      </c>
      <c r="K1098"/>
      <c r="L1098"/>
      <c r="R1098" s="7"/>
      <c r="S1098" s="7"/>
      <c r="T1098" s="13"/>
      <c r="U1098" s="13"/>
      <c r="V1098" s="13"/>
      <c r="W1098" s="13"/>
      <c r="EZ1098" s="98"/>
      <c r="FA1098" s="98"/>
      <c r="FB1098" s="98"/>
      <c r="FC1098" s="98"/>
      <c r="FD1098" s="98"/>
    </row>
    <row r="1099" spans="2:160">
      <c r="B1099" s="30">
        <f t="shared" si="114"/>
        <v>0</v>
      </c>
      <c r="C1099" s="30" t="str">
        <f t="shared" si="115"/>
        <v/>
      </c>
      <c r="D1099" s="30" t="str">
        <f t="shared" si="116"/>
        <v/>
      </c>
      <c r="E1099" s="30" t="str">
        <f t="shared" si="117"/>
        <v/>
      </c>
      <c r="F1099" s="30" t="str">
        <f t="shared" si="118"/>
        <v/>
      </c>
      <c r="G1099" s="30" t="str">
        <f t="shared" si="119"/>
        <v/>
      </c>
      <c r="H1099" s="101" t="str">
        <f>IF(AND(M1099&gt;0,M1099&lt;=STATS!$C$22),1,"")</f>
        <v/>
      </c>
      <c r="J1099" s="12">
        <v>1098</v>
      </c>
      <c r="K1099"/>
      <c r="L1099"/>
      <c r="R1099" s="7"/>
      <c r="S1099" s="7"/>
      <c r="T1099" s="13"/>
      <c r="U1099" s="13"/>
      <c r="V1099" s="13"/>
      <c r="W1099" s="13"/>
      <c r="EZ1099" s="98"/>
      <c r="FA1099" s="98"/>
      <c r="FB1099" s="98"/>
      <c r="FC1099" s="98"/>
      <c r="FD1099" s="98"/>
    </row>
    <row r="1100" spans="2:160">
      <c r="B1100" s="30">
        <f t="shared" si="114"/>
        <v>0</v>
      </c>
      <c r="C1100" s="30" t="str">
        <f t="shared" si="115"/>
        <v/>
      </c>
      <c r="D1100" s="30" t="str">
        <f t="shared" si="116"/>
        <v/>
      </c>
      <c r="E1100" s="30" t="str">
        <f t="shared" si="117"/>
        <v/>
      </c>
      <c r="F1100" s="30" t="str">
        <f t="shared" si="118"/>
        <v/>
      </c>
      <c r="G1100" s="30" t="str">
        <f t="shared" si="119"/>
        <v/>
      </c>
      <c r="H1100" s="101" t="str">
        <f>IF(AND(M1100&gt;0,M1100&lt;=STATS!$C$22),1,"")</f>
        <v/>
      </c>
      <c r="J1100" s="12">
        <v>1099</v>
      </c>
      <c r="K1100"/>
      <c r="L1100"/>
      <c r="R1100" s="7"/>
      <c r="S1100" s="7"/>
      <c r="T1100" s="13"/>
      <c r="U1100" s="13"/>
      <c r="V1100" s="13"/>
      <c r="W1100" s="13"/>
      <c r="EZ1100" s="98"/>
      <c r="FA1100" s="98"/>
      <c r="FB1100" s="98"/>
      <c r="FC1100" s="98"/>
      <c r="FD1100" s="98"/>
    </row>
    <row r="1101" spans="2:160">
      <c r="B1101" s="30">
        <f t="shared" si="114"/>
        <v>0</v>
      </c>
      <c r="C1101" s="30" t="str">
        <f t="shared" si="115"/>
        <v/>
      </c>
      <c r="D1101" s="30" t="str">
        <f t="shared" si="116"/>
        <v/>
      </c>
      <c r="E1101" s="30" t="str">
        <f t="shared" si="117"/>
        <v/>
      </c>
      <c r="F1101" s="30" t="str">
        <f t="shared" si="118"/>
        <v/>
      </c>
      <c r="G1101" s="30" t="str">
        <f t="shared" si="119"/>
        <v/>
      </c>
      <c r="H1101" s="101" t="str">
        <f>IF(AND(M1101&gt;0,M1101&lt;=STATS!$C$22),1,"")</f>
        <v/>
      </c>
      <c r="J1101" s="12">
        <v>1100</v>
      </c>
      <c r="K1101"/>
      <c r="L1101"/>
      <c r="R1101" s="7"/>
      <c r="S1101" s="7"/>
      <c r="T1101" s="13"/>
      <c r="U1101" s="13"/>
      <c r="V1101" s="13"/>
      <c r="W1101" s="13"/>
      <c r="EZ1101" s="98"/>
      <c r="FA1101" s="98"/>
      <c r="FB1101" s="98"/>
      <c r="FC1101" s="98"/>
      <c r="FD1101" s="98"/>
    </row>
    <row r="1102" spans="2:160">
      <c r="B1102" s="30">
        <f t="shared" si="114"/>
        <v>0</v>
      </c>
      <c r="C1102" s="30" t="str">
        <f t="shared" si="115"/>
        <v/>
      </c>
      <c r="D1102" s="30" t="str">
        <f t="shared" si="116"/>
        <v/>
      </c>
      <c r="E1102" s="30" t="str">
        <f t="shared" si="117"/>
        <v/>
      </c>
      <c r="F1102" s="30" t="str">
        <f t="shared" si="118"/>
        <v/>
      </c>
      <c r="G1102" s="30" t="str">
        <f t="shared" si="119"/>
        <v/>
      </c>
      <c r="H1102" s="101" t="str">
        <f>IF(AND(M1102&gt;0,M1102&lt;=STATS!$C$22),1,"")</f>
        <v/>
      </c>
      <c r="J1102" s="12">
        <v>1101</v>
      </c>
      <c r="K1102"/>
      <c r="L1102"/>
      <c r="R1102" s="7"/>
      <c r="S1102" s="7"/>
      <c r="T1102" s="13"/>
      <c r="U1102" s="13"/>
      <c r="V1102" s="13"/>
      <c r="W1102" s="13"/>
      <c r="EZ1102" s="98"/>
      <c r="FA1102" s="98"/>
      <c r="FB1102" s="98"/>
      <c r="FC1102" s="98"/>
      <c r="FD1102" s="98"/>
    </row>
    <row r="1103" spans="2:160">
      <c r="B1103" s="30">
        <f t="shared" si="114"/>
        <v>0</v>
      </c>
      <c r="C1103" s="30" t="str">
        <f t="shared" si="115"/>
        <v/>
      </c>
      <c r="D1103" s="30" t="str">
        <f t="shared" si="116"/>
        <v/>
      </c>
      <c r="E1103" s="30" t="str">
        <f t="shared" si="117"/>
        <v/>
      </c>
      <c r="F1103" s="30" t="str">
        <f t="shared" si="118"/>
        <v/>
      </c>
      <c r="G1103" s="30" t="str">
        <f t="shared" si="119"/>
        <v/>
      </c>
      <c r="H1103" s="101" t="str">
        <f>IF(AND(M1103&gt;0,M1103&lt;=STATS!$C$22),1,"")</f>
        <v/>
      </c>
      <c r="J1103" s="12">
        <v>1102</v>
      </c>
      <c r="K1103"/>
      <c r="L1103"/>
      <c r="R1103" s="7"/>
      <c r="S1103" s="7"/>
      <c r="T1103" s="13"/>
      <c r="U1103" s="13"/>
      <c r="V1103" s="13"/>
      <c r="W1103" s="13"/>
      <c r="EZ1103" s="98"/>
      <c r="FA1103" s="98"/>
      <c r="FB1103" s="98"/>
      <c r="FC1103" s="98"/>
      <c r="FD1103" s="98"/>
    </row>
    <row r="1104" spans="2:160">
      <c r="B1104" s="30">
        <f t="shared" si="114"/>
        <v>0</v>
      </c>
      <c r="C1104" s="30" t="str">
        <f t="shared" si="115"/>
        <v/>
      </c>
      <c r="D1104" s="30" t="str">
        <f t="shared" si="116"/>
        <v/>
      </c>
      <c r="E1104" s="30" t="str">
        <f t="shared" si="117"/>
        <v/>
      </c>
      <c r="F1104" s="30" t="str">
        <f t="shared" si="118"/>
        <v/>
      </c>
      <c r="G1104" s="30" t="str">
        <f t="shared" si="119"/>
        <v/>
      </c>
      <c r="H1104" s="101" t="str">
        <f>IF(AND(M1104&gt;0,M1104&lt;=STATS!$C$22),1,"")</f>
        <v/>
      </c>
      <c r="J1104" s="12">
        <v>1103</v>
      </c>
      <c r="K1104"/>
      <c r="L1104"/>
      <c r="R1104" s="7"/>
      <c r="S1104" s="7"/>
      <c r="T1104" s="13"/>
      <c r="U1104" s="13"/>
      <c r="V1104" s="13"/>
      <c r="W1104" s="13"/>
      <c r="EZ1104" s="98"/>
      <c r="FA1104" s="98"/>
      <c r="FB1104" s="98"/>
      <c r="FC1104" s="98"/>
      <c r="FD1104" s="98"/>
    </row>
    <row r="1105" spans="2:160">
      <c r="B1105" s="30">
        <f t="shared" si="114"/>
        <v>0</v>
      </c>
      <c r="C1105" s="30" t="str">
        <f t="shared" si="115"/>
        <v/>
      </c>
      <c r="D1105" s="30" t="str">
        <f t="shared" si="116"/>
        <v/>
      </c>
      <c r="E1105" s="30" t="str">
        <f t="shared" si="117"/>
        <v/>
      </c>
      <c r="F1105" s="30" t="str">
        <f t="shared" si="118"/>
        <v/>
      </c>
      <c r="G1105" s="30" t="str">
        <f t="shared" si="119"/>
        <v/>
      </c>
      <c r="H1105" s="101" t="str">
        <f>IF(AND(M1105&gt;0,M1105&lt;=STATS!$C$22),1,"")</f>
        <v/>
      </c>
      <c r="J1105" s="12">
        <v>1104</v>
      </c>
      <c r="K1105"/>
      <c r="L1105"/>
      <c r="R1105" s="7"/>
      <c r="S1105" s="7"/>
      <c r="T1105" s="13"/>
      <c r="U1105" s="13"/>
      <c r="V1105" s="13"/>
      <c r="W1105" s="13"/>
      <c r="EZ1105" s="98"/>
      <c r="FA1105" s="98"/>
      <c r="FB1105" s="98"/>
      <c r="FC1105" s="98"/>
      <c r="FD1105" s="98"/>
    </row>
    <row r="1106" spans="2:160">
      <c r="B1106" s="30">
        <f t="shared" si="114"/>
        <v>0</v>
      </c>
      <c r="C1106" s="30" t="str">
        <f t="shared" si="115"/>
        <v/>
      </c>
      <c r="D1106" s="30" t="str">
        <f t="shared" si="116"/>
        <v/>
      </c>
      <c r="E1106" s="30" t="str">
        <f t="shared" si="117"/>
        <v/>
      </c>
      <c r="F1106" s="30" t="str">
        <f t="shared" si="118"/>
        <v/>
      </c>
      <c r="G1106" s="30" t="str">
        <f t="shared" si="119"/>
        <v/>
      </c>
      <c r="H1106" s="101" t="str">
        <f>IF(AND(M1106&gt;0,M1106&lt;=STATS!$C$22),1,"")</f>
        <v/>
      </c>
      <c r="J1106" s="12">
        <v>1105</v>
      </c>
      <c r="K1106"/>
      <c r="L1106"/>
      <c r="R1106" s="7"/>
      <c r="S1106" s="7"/>
      <c r="T1106" s="13"/>
      <c r="U1106" s="13"/>
      <c r="V1106" s="13"/>
      <c r="W1106" s="13"/>
      <c r="EZ1106" s="98"/>
      <c r="FA1106" s="98"/>
      <c r="FB1106" s="98"/>
      <c r="FC1106" s="98"/>
      <c r="FD1106" s="98"/>
    </row>
    <row r="1107" spans="2:160">
      <c r="B1107" s="30">
        <f t="shared" si="114"/>
        <v>0</v>
      </c>
      <c r="C1107" s="30" t="str">
        <f t="shared" si="115"/>
        <v/>
      </c>
      <c r="D1107" s="30" t="str">
        <f t="shared" si="116"/>
        <v/>
      </c>
      <c r="E1107" s="30" t="str">
        <f t="shared" si="117"/>
        <v/>
      </c>
      <c r="F1107" s="30" t="str">
        <f t="shared" si="118"/>
        <v/>
      </c>
      <c r="G1107" s="30" t="str">
        <f t="shared" si="119"/>
        <v/>
      </c>
      <c r="H1107" s="101" t="str">
        <f>IF(AND(M1107&gt;0,M1107&lt;=STATS!$C$22),1,"")</f>
        <v/>
      </c>
      <c r="J1107" s="12">
        <v>1106</v>
      </c>
      <c r="K1107"/>
      <c r="L1107"/>
      <c r="R1107" s="7"/>
      <c r="S1107" s="7"/>
      <c r="T1107" s="13"/>
      <c r="U1107" s="13"/>
      <c r="V1107" s="13"/>
      <c r="W1107" s="13"/>
      <c r="EZ1107" s="98"/>
      <c r="FA1107" s="98"/>
      <c r="FB1107" s="98"/>
      <c r="FC1107" s="98"/>
      <c r="FD1107" s="98"/>
    </row>
    <row r="1108" spans="2:160">
      <c r="B1108" s="30">
        <f t="shared" si="114"/>
        <v>0</v>
      </c>
      <c r="C1108" s="30" t="str">
        <f t="shared" si="115"/>
        <v/>
      </c>
      <c r="D1108" s="30" t="str">
        <f t="shared" si="116"/>
        <v/>
      </c>
      <c r="E1108" s="30" t="str">
        <f t="shared" si="117"/>
        <v/>
      </c>
      <c r="F1108" s="30" t="str">
        <f t="shared" si="118"/>
        <v/>
      </c>
      <c r="G1108" s="30" t="str">
        <f t="shared" si="119"/>
        <v/>
      </c>
      <c r="H1108" s="101" t="str">
        <f>IF(AND(M1108&gt;0,M1108&lt;=STATS!$C$22),1,"")</f>
        <v/>
      </c>
      <c r="J1108" s="12">
        <v>1107</v>
      </c>
      <c r="K1108"/>
      <c r="L1108"/>
      <c r="R1108" s="7"/>
      <c r="S1108" s="7"/>
      <c r="T1108" s="13"/>
      <c r="U1108" s="13"/>
      <c r="V1108" s="13"/>
      <c r="W1108" s="13"/>
      <c r="EZ1108" s="98"/>
      <c r="FA1108" s="98"/>
      <c r="FB1108" s="98"/>
      <c r="FC1108" s="98"/>
      <c r="FD1108" s="98"/>
    </row>
    <row r="1109" spans="2:160">
      <c r="B1109" s="30">
        <f t="shared" si="114"/>
        <v>0</v>
      </c>
      <c r="C1109" s="30" t="str">
        <f t="shared" si="115"/>
        <v/>
      </c>
      <c r="D1109" s="30" t="str">
        <f t="shared" si="116"/>
        <v/>
      </c>
      <c r="E1109" s="30" t="str">
        <f t="shared" si="117"/>
        <v/>
      </c>
      <c r="F1109" s="30" t="str">
        <f t="shared" si="118"/>
        <v/>
      </c>
      <c r="G1109" s="30" t="str">
        <f t="shared" si="119"/>
        <v/>
      </c>
      <c r="H1109" s="101" t="str">
        <f>IF(AND(M1109&gt;0,M1109&lt;=STATS!$C$22),1,"")</f>
        <v/>
      </c>
      <c r="J1109" s="12">
        <v>1108</v>
      </c>
      <c r="K1109"/>
      <c r="L1109"/>
      <c r="R1109" s="7"/>
      <c r="S1109" s="7"/>
      <c r="T1109" s="13"/>
      <c r="U1109" s="13"/>
      <c r="V1109" s="13"/>
      <c r="W1109" s="13"/>
      <c r="EZ1109" s="98"/>
      <c r="FA1109" s="98"/>
      <c r="FB1109" s="98"/>
      <c r="FC1109" s="98"/>
      <c r="FD1109" s="98"/>
    </row>
    <row r="1110" spans="2:160">
      <c r="B1110" s="30">
        <f t="shared" si="114"/>
        <v>0</v>
      </c>
      <c r="C1110" s="30" t="str">
        <f t="shared" si="115"/>
        <v/>
      </c>
      <c r="D1110" s="30" t="str">
        <f t="shared" si="116"/>
        <v/>
      </c>
      <c r="E1110" s="30" t="str">
        <f t="shared" si="117"/>
        <v/>
      </c>
      <c r="F1110" s="30" t="str">
        <f t="shared" si="118"/>
        <v/>
      </c>
      <c r="G1110" s="30" t="str">
        <f t="shared" si="119"/>
        <v/>
      </c>
      <c r="H1110" s="101" t="str">
        <f>IF(AND(M1110&gt;0,M1110&lt;=STATS!$C$22),1,"")</f>
        <v/>
      </c>
      <c r="J1110" s="12">
        <v>1109</v>
      </c>
      <c r="K1110"/>
      <c r="L1110"/>
      <c r="R1110" s="7"/>
      <c r="S1110" s="7"/>
      <c r="T1110" s="13"/>
      <c r="U1110" s="13"/>
      <c r="V1110" s="13"/>
      <c r="W1110" s="13"/>
      <c r="EZ1110" s="98"/>
      <c r="FA1110" s="98"/>
      <c r="FB1110" s="98"/>
      <c r="FC1110" s="98"/>
      <c r="FD1110" s="98"/>
    </row>
    <row r="1111" spans="2:160">
      <c r="B1111" s="30">
        <f t="shared" si="114"/>
        <v>0</v>
      </c>
      <c r="C1111" s="30" t="str">
        <f t="shared" si="115"/>
        <v/>
      </c>
      <c r="D1111" s="30" t="str">
        <f t="shared" si="116"/>
        <v/>
      </c>
      <c r="E1111" s="30" t="str">
        <f t="shared" si="117"/>
        <v/>
      </c>
      <c r="F1111" s="30" t="str">
        <f t="shared" si="118"/>
        <v/>
      </c>
      <c r="G1111" s="30" t="str">
        <f t="shared" si="119"/>
        <v/>
      </c>
      <c r="H1111" s="101" t="str">
        <f>IF(AND(M1111&gt;0,M1111&lt;=STATS!$C$22),1,"")</f>
        <v/>
      </c>
      <c r="J1111" s="12">
        <v>1110</v>
      </c>
      <c r="K1111"/>
      <c r="L1111"/>
      <c r="R1111" s="7"/>
      <c r="S1111" s="7"/>
      <c r="T1111" s="13"/>
      <c r="U1111" s="13"/>
      <c r="V1111" s="13"/>
      <c r="W1111" s="13"/>
      <c r="EZ1111" s="98"/>
      <c r="FA1111" s="98"/>
      <c r="FB1111" s="98"/>
      <c r="FC1111" s="98"/>
      <c r="FD1111" s="98"/>
    </row>
    <row r="1112" spans="2:160">
      <c r="B1112" s="30">
        <f t="shared" si="114"/>
        <v>0</v>
      </c>
      <c r="C1112" s="30" t="str">
        <f t="shared" si="115"/>
        <v/>
      </c>
      <c r="D1112" s="30" t="str">
        <f t="shared" si="116"/>
        <v/>
      </c>
      <c r="E1112" s="30" t="str">
        <f t="shared" si="117"/>
        <v/>
      </c>
      <c r="F1112" s="30" t="str">
        <f t="shared" si="118"/>
        <v/>
      </c>
      <c r="G1112" s="30" t="str">
        <f t="shared" si="119"/>
        <v/>
      </c>
      <c r="H1112" s="101" t="str">
        <f>IF(AND(M1112&gt;0,M1112&lt;=STATS!$C$22),1,"")</f>
        <v/>
      </c>
      <c r="J1112" s="12">
        <v>1111</v>
      </c>
      <c r="K1112"/>
      <c r="L1112"/>
      <c r="R1112" s="7"/>
      <c r="S1112" s="7"/>
      <c r="T1112" s="13"/>
      <c r="U1112" s="13"/>
      <c r="V1112" s="13"/>
      <c r="W1112" s="13"/>
      <c r="EZ1112" s="98"/>
      <c r="FA1112" s="98"/>
      <c r="FB1112" s="98"/>
      <c r="FC1112" s="98"/>
      <c r="FD1112" s="98"/>
    </row>
    <row r="1113" spans="2:160">
      <c r="B1113" s="30">
        <f t="shared" si="114"/>
        <v>0</v>
      </c>
      <c r="C1113" s="30" t="str">
        <f t="shared" si="115"/>
        <v/>
      </c>
      <c r="D1113" s="30" t="str">
        <f t="shared" si="116"/>
        <v/>
      </c>
      <c r="E1113" s="30" t="str">
        <f t="shared" si="117"/>
        <v/>
      </c>
      <c r="F1113" s="30" t="str">
        <f t="shared" si="118"/>
        <v/>
      </c>
      <c r="G1113" s="30" t="str">
        <f t="shared" si="119"/>
        <v/>
      </c>
      <c r="H1113" s="101" t="str">
        <f>IF(AND(M1113&gt;0,M1113&lt;=STATS!$C$22),1,"")</f>
        <v/>
      </c>
      <c r="J1113" s="12">
        <v>1112</v>
      </c>
      <c r="K1113"/>
      <c r="L1113"/>
      <c r="R1113" s="7"/>
      <c r="S1113" s="7"/>
      <c r="T1113" s="13"/>
      <c r="U1113" s="13"/>
      <c r="V1113" s="13"/>
      <c r="W1113" s="13"/>
      <c r="EZ1113" s="98"/>
      <c r="FA1113" s="98"/>
      <c r="FB1113" s="98"/>
      <c r="FC1113" s="98"/>
      <c r="FD1113" s="98"/>
    </row>
    <row r="1114" spans="2:160">
      <c r="B1114" s="30">
        <f t="shared" si="114"/>
        <v>0</v>
      </c>
      <c r="C1114" s="30" t="str">
        <f t="shared" si="115"/>
        <v/>
      </c>
      <c r="D1114" s="30" t="str">
        <f t="shared" si="116"/>
        <v/>
      </c>
      <c r="E1114" s="30" t="str">
        <f t="shared" si="117"/>
        <v/>
      </c>
      <c r="F1114" s="30" t="str">
        <f t="shared" si="118"/>
        <v/>
      </c>
      <c r="G1114" s="30" t="str">
        <f t="shared" si="119"/>
        <v/>
      </c>
      <c r="H1114" s="101" t="str">
        <f>IF(AND(M1114&gt;0,M1114&lt;=STATS!$C$22),1,"")</f>
        <v/>
      </c>
      <c r="J1114" s="12">
        <v>1113</v>
      </c>
      <c r="K1114"/>
      <c r="L1114"/>
      <c r="R1114" s="7"/>
      <c r="S1114" s="7"/>
      <c r="T1114" s="13"/>
      <c r="U1114" s="13"/>
      <c r="V1114" s="13"/>
      <c r="W1114" s="13"/>
      <c r="EZ1114" s="98"/>
      <c r="FA1114" s="98"/>
      <c r="FB1114" s="98"/>
      <c r="FC1114" s="98"/>
      <c r="FD1114" s="98"/>
    </row>
    <row r="1115" spans="2:160">
      <c r="B1115" s="30">
        <f t="shared" si="114"/>
        <v>0</v>
      </c>
      <c r="C1115" s="30" t="str">
        <f t="shared" si="115"/>
        <v/>
      </c>
      <c r="D1115" s="30" t="str">
        <f t="shared" si="116"/>
        <v/>
      </c>
      <c r="E1115" s="30" t="str">
        <f t="shared" si="117"/>
        <v/>
      </c>
      <c r="F1115" s="30" t="str">
        <f t="shared" si="118"/>
        <v/>
      </c>
      <c r="G1115" s="30" t="str">
        <f t="shared" si="119"/>
        <v/>
      </c>
      <c r="H1115" s="101" t="str">
        <f>IF(AND(M1115&gt;0,M1115&lt;=STATS!$C$22),1,"")</f>
        <v/>
      </c>
      <c r="J1115" s="12">
        <v>1114</v>
      </c>
      <c r="K1115"/>
      <c r="L1115"/>
      <c r="R1115" s="7"/>
      <c r="S1115" s="7"/>
      <c r="T1115" s="13"/>
      <c r="U1115" s="13"/>
      <c r="V1115" s="13"/>
      <c r="W1115" s="13"/>
      <c r="EZ1115" s="98"/>
      <c r="FA1115" s="98"/>
      <c r="FB1115" s="98"/>
      <c r="FC1115" s="98"/>
      <c r="FD1115" s="98"/>
    </row>
    <row r="1116" spans="2:160">
      <c r="B1116" s="30">
        <f t="shared" si="114"/>
        <v>0</v>
      </c>
      <c r="C1116" s="30" t="str">
        <f t="shared" si="115"/>
        <v/>
      </c>
      <c r="D1116" s="30" t="str">
        <f t="shared" si="116"/>
        <v/>
      </c>
      <c r="E1116" s="30" t="str">
        <f t="shared" si="117"/>
        <v/>
      </c>
      <c r="F1116" s="30" t="str">
        <f t="shared" si="118"/>
        <v/>
      </c>
      <c r="G1116" s="30" t="str">
        <f t="shared" si="119"/>
        <v/>
      </c>
      <c r="H1116" s="101" t="str">
        <f>IF(AND(M1116&gt;0,M1116&lt;=STATS!$C$22),1,"")</f>
        <v/>
      </c>
      <c r="J1116" s="12">
        <v>1115</v>
      </c>
      <c r="K1116"/>
      <c r="L1116"/>
      <c r="R1116" s="7"/>
      <c r="S1116" s="7"/>
      <c r="T1116" s="13"/>
      <c r="U1116" s="13"/>
      <c r="V1116" s="13"/>
      <c r="W1116" s="13"/>
      <c r="EZ1116" s="98"/>
      <c r="FA1116" s="98"/>
      <c r="FB1116" s="98"/>
      <c r="FC1116" s="98"/>
      <c r="FD1116" s="98"/>
    </row>
    <row r="1117" spans="2:160">
      <c r="B1117" s="30">
        <f t="shared" si="114"/>
        <v>0</v>
      </c>
      <c r="C1117" s="30" t="str">
        <f t="shared" si="115"/>
        <v/>
      </c>
      <c r="D1117" s="30" t="str">
        <f t="shared" si="116"/>
        <v/>
      </c>
      <c r="E1117" s="30" t="str">
        <f t="shared" si="117"/>
        <v/>
      </c>
      <c r="F1117" s="30" t="str">
        <f t="shared" si="118"/>
        <v/>
      </c>
      <c r="G1117" s="30" t="str">
        <f t="shared" si="119"/>
        <v/>
      </c>
      <c r="H1117" s="101" t="str">
        <f>IF(AND(M1117&gt;0,M1117&lt;=STATS!$C$22),1,"")</f>
        <v/>
      </c>
      <c r="J1117" s="12">
        <v>1116</v>
      </c>
      <c r="K1117"/>
      <c r="L1117"/>
      <c r="R1117" s="7"/>
      <c r="S1117" s="7"/>
      <c r="T1117" s="13"/>
      <c r="U1117" s="13"/>
      <c r="V1117" s="13"/>
      <c r="W1117" s="13"/>
      <c r="EZ1117" s="98"/>
      <c r="FA1117" s="98"/>
      <c r="FB1117" s="98"/>
      <c r="FC1117" s="98"/>
      <c r="FD1117" s="98"/>
    </row>
    <row r="1118" spans="2:160">
      <c r="B1118" s="30">
        <f t="shared" si="114"/>
        <v>0</v>
      </c>
      <c r="C1118" s="30" t="str">
        <f t="shared" si="115"/>
        <v/>
      </c>
      <c r="D1118" s="30" t="str">
        <f t="shared" si="116"/>
        <v/>
      </c>
      <c r="E1118" s="30" t="str">
        <f t="shared" si="117"/>
        <v/>
      </c>
      <c r="F1118" s="30" t="str">
        <f t="shared" si="118"/>
        <v/>
      </c>
      <c r="G1118" s="30" t="str">
        <f t="shared" si="119"/>
        <v/>
      </c>
      <c r="H1118" s="101" t="str">
        <f>IF(AND(M1118&gt;0,M1118&lt;=STATS!$C$22),1,"")</f>
        <v/>
      </c>
      <c r="J1118" s="12">
        <v>1117</v>
      </c>
      <c r="K1118"/>
      <c r="L1118"/>
      <c r="R1118" s="7"/>
      <c r="S1118" s="7"/>
      <c r="T1118" s="13"/>
      <c r="U1118" s="13"/>
      <c r="V1118" s="13"/>
      <c r="W1118" s="13"/>
      <c r="EZ1118" s="98"/>
      <c r="FA1118" s="98"/>
      <c r="FB1118" s="98"/>
      <c r="FC1118" s="98"/>
      <c r="FD1118" s="98"/>
    </row>
    <row r="1119" spans="2:160">
      <c r="B1119" s="30">
        <f t="shared" si="114"/>
        <v>0</v>
      </c>
      <c r="C1119" s="30" t="str">
        <f t="shared" si="115"/>
        <v/>
      </c>
      <c r="D1119" s="30" t="str">
        <f t="shared" si="116"/>
        <v/>
      </c>
      <c r="E1119" s="30" t="str">
        <f t="shared" si="117"/>
        <v/>
      </c>
      <c r="F1119" s="30" t="str">
        <f t="shared" si="118"/>
        <v/>
      </c>
      <c r="G1119" s="30" t="str">
        <f t="shared" si="119"/>
        <v/>
      </c>
      <c r="H1119" s="101" t="str">
        <f>IF(AND(M1119&gt;0,M1119&lt;=STATS!$C$22),1,"")</f>
        <v/>
      </c>
      <c r="J1119" s="12">
        <v>1118</v>
      </c>
      <c r="K1119"/>
      <c r="L1119"/>
      <c r="R1119" s="7"/>
      <c r="S1119" s="7"/>
      <c r="T1119" s="13"/>
      <c r="U1119" s="13"/>
      <c r="V1119" s="13"/>
      <c r="W1119" s="13"/>
      <c r="EZ1119" s="98"/>
      <c r="FA1119" s="98"/>
      <c r="FB1119" s="98"/>
      <c r="FC1119" s="98"/>
      <c r="FD1119" s="98"/>
    </row>
    <row r="1120" spans="2:160">
      <c r="B1120" s="30">
        <f t="shared" si="114"/>
        <v>0</v>
      </c>
      <c r="C1120" s="30" t="str">
        <f t="shared" si="115"/>
        <v/>
      </c>
      <c r="D1120" s="30" t="str">
        <f t="shared" si="116"/>
        <v/>
      </c>
      <c r="E1120" s="30" t="str">
        <f t="shared" si="117"/>
        <v/>
      </c>
      <c r="F1120" s="30" t="str">
        <f t="shared" si="118"/>
        <v/>
      </c>
      <c r="G1120" s="30" t="str">
        <f t="shared" si="119"/>
        <v/>
      </c>
      <c r="H1120" s="101" t="str">
        <f>IF(AND(M1120&gt;0,M1120&lt;=STATS!$C$22),1,"")</f>
        <v/>
      </c>
      <c r="J1120" s="12">
        <v>1119</v>
      </c>
      <c r="K1120"/>
      <c r="L1120"/>
      <c r="R1120" s="7"/>
      <c r="S1120" s="7"/>
      <c r="T1120" s="13"/>
      <c r="U1120" s="13"/>
      <c r="V1120" s="13"/>
      <c r="W1120" s="13"/>
      <c r="EZ1120" s="98"/>
      <c r="FA1120" s="98"/>
      <c r="FB1120" s="98"/>
      <c r="FC1120" s="98"/>
      <c r="FD1120" s="98"/>
    </row>
    <row r="1121" spans="2:160">
      <c r="B1121" s="30">
        <f t="shared" si="114"/>
        <v>0</v>
      </c>
      <c r="C1121" s="30" t="str">
        <f t="shared" si="115"/>
        <v/>
      </c>
      <c r="D1121" s="30" t="str">
        <f t="shared" si="116"/>
        <v/>
      </c>
      <c r="E1121" s="30" t="str">
        <f t="shared" si="117"/>
        <v/>
      </c>
      <c r="F1121" s="30" t="str">
        <f t="shared" si="118"/>
        <v/>
      </c>
      <c r="G1121" s="30" t="str">
        <f t="shared" si="119"/>
        <v/>
      </c>
      <c r="H1121" s="101" t="str">
        <f>IF(AND(M1121&gt;0,M1121&lt;=STATS!$C$22),1,"")</f>
        <v/>
      </c>
      <c r="J1121" s="12">
        <v>1120</v>
      </c>
      <c r="K1121"/>
      <c r="L1121"/>
      <c r="R1121" s="7"/>
      <c r="S1121" s="7"/>
      <c r="T1121" s="13"/>
      <c r="U1121" s="13"/>
      <c r="V1121" s="13"/>
      <c r="W1121" s="13"/>
      <c r="EZ1121" s="98"/>
      <c r="FA1121" s="98"/>
      <c r="FB1121" s="98"/>
      <c r="FC1121" s="98"/>
      <c r="FD1121" s="98"/>
    </row>
    <row r="1122" spans="2:160">
      <c r="B1122" s="30">
        <f t="shared" si="114"/>
        <v>0</v>
      </c>
      <c r="C1122" s="30" t="str">
        <f t="shared" si="115"/>
        <v/>
      </c>
      <c r="D1122" s="30" t="str">
        <f t="shared" si="116"/>
        <v/>
      </c>
      <c r="E1122" s="30" t="str">
        <f t="shared" si="117"/>
        <v/>
      </c>
      <c r="F1122" s="30" t="str">
        <f t="shared" si="118"/>
        <v/>
      </c>
      <c r="G1122" s="30" t="str">
        <f t="shared" si="119"/>
        <v/>
      </c>
      <c r="H1122" s="101" t="str">
        <f>IF(AND(M1122&gt;0,M1122&lt;=STATS!$C$22),1,"")</f>
        <v/>
      </c>
      <c r="J1122" s="12">
        <v>1121</v>
      </c>
      <c r="K1122"/>
      <c r="L1122"/>
      <c r="R1122" s="7"/>
      <c r="S1122" s="7"/>
      <c r="T1122" s="13"/>
      <c r="U1122" s="13"/>
      <c r="V1122" s="13"/>
      <c r="W1122" s="13"/>
      <c r="EZ1122" s="98"/>
      <c r="FA1122" s="98"/>
      <c r="FB1122" s="98"/>
      <c r="FC1122" s="98"/>
      <c r="FD1122" s="98"/>
    </row>
    <row r="1123" spans="2:160">
      <c r="B1123" s="30">
        <f t="shared" si="114"/>
        <v>0</v>
      </c>
      <c r="C1123" s="30" t="str">
        <f t="shared" si="115"/>
        <v/>
      </c>
      <c r="D1123" s="30" t="str">
        <f t="shared" si="116"/>
        <v/>
      </c>
      <c r="E1123" s="30" t="str">
        <f t="shared" si="117"/>
        <v/>
      </c>
      <c r="F1123" s="30" t="str">
        <f t="shared" si="118"/>
        <v/>
      </c>
      <c r="G1123" s="30" t="str">
        <f t="shared" si="119"/>
        <v/>
      </c>
      <c r="H1123" s="101" t="str">
        <f>IF(AND(M1123&gt;0,M1123&lt;=STATS!$C$22),1,"")</f>
        <v/>
      </c>
      <c r="J1123" s="12">
        <v>1122</v>
      </c>
      <c r="K1123"/>
      <c r="L1123"/>
      <c r="R1123" s="7"/>
      <c r="S1123" s="7"/>
      <c r="T1123" s="13"/>
      <c r="U1123" s="13"/>
      <c r="V1123" s="13"/>
      <c r="W1123" s="13"/>
      <c r="EZ1123" s="98"/>
      <c r="FA1123" s="98"/>
      <c r="FB1123" s="98"/>
      <c r="FC1123" s="98"/>
      <c r="FD1123" s="98"/>
    </row>
    <row r="1124" spans="2:160">
      <c r="B1124" s="30">
        <f t="shared" si="114"/>
        <v>0</v>
      </c>
      <c r="C1124" s="30" t="str">
        <f t="shared" si="115"/>
        <v/>
      </c>
      <c r="D1124" s="30" t="str">
        <f t="shared" si="116"/>
        <v/>
      </c>
      <c r="E1124" s="30" t="str">
        <f t="shared" si="117"/>
        <v/>
      </c>
      <c r="F1124" s="30" t="str">
        <f t="shared" si="118"/>
        <v/>
      </c>
      <c r="G1124" s="30" t="str">
        <f t="shared" si="119"/>
        <v/>
      </c>
      <c r="H1124" s="101" t="str">
        <f>IF(AND(M1124&gt;0,M1124&lt;=STATS!$C$22),1,"")</f>
        <v/>
      </c>
      <c r="J1124" s="12">
        <v>1123</v>
      </c>
      <c r="K1124"/>
      <c r="L1124"/>
      <c r="R1124" s="7"/>
      <c r="S1124" s="7"/>
      <c r="T1124" s="13"/>
      <c r="U1124" s="13"/>
      <c r="V1124" s="13"/>
      <c r="W1124" s="13"/>
      <c r="EZ1124" s="98"/>
      <c r="FA1124" s="98"/>
      <c r="FB1124" s="98"/>
      <c r="FC1124" s="98"/>
      <c r="FD1124" s="98"/>
    </row>
    <row r="1125" spans="2:160">
      <c r="B1125" s="30">
        <f t="shared" si="114"/>
        <v>0</v>
      </c>
      <c r="C1125" s="30" t="str">
        <f t="shared" si="115"/>
        <v/>
      </c>
      <c r="D1125" s="30" t="str">
        <f t="shared" si="116"/>
        <v/>
      </c>
      <c r="E1125" s="30" t="str">
        <f t="shared" si="117"/>
        <v/>
      </c>
      <c r="F1125" s="30" t="str">
        <f t="shared" si="118"/>
        <v/>
      </c>
      <c r="G1125" s="30" t="str">
        <f t="shared" si="119"/>
        <v/>
      </c>
      <c r="H1125" s="101" t="str">
        <f>IF(AND(M1125&gt;0,M1125&lt;=STATS!$C$22),1,"")</f>
        <v/>
      </c>
      <c r="J1125" s="12">
        <v>1124</v>
      </c>
      <c r="K1125"/>
      <c r="L1125"/>
      <c r="R1125" s="7"/>
      <c r="S1125" s="7"/>
      <c r="T1125" s="13"/>
      <c r="U1125" s="13"/>
      <c r="V1125" s="13"/>
      <c r="W1125" s="13"/>
      <c r="EZ1125" s="98"/>
      <c r="FA1125" s="98"/>
      <c r="FB1125" s="98"/>
      <c r="FC1125" s="98"/>
      <c r="FD1125" s="98"/>
    </row>
    <row r="1126" spans="2:160">
      <c r="B1126" s="30">
        <f t="shared" si="114"/>
        <v>0</v>
      </c>
      <c r="C1126" s="30" t="str">
        <f t="shared" si="115"/>
        <v/>
      </c>
      <c r="D1126" s="30" t="str">
        <f t="shared" si="116"/>
        <v/>
      </c>
      <c r="E1126" s="30" t="str">
        <f t="shared" si="117"/>
        <v/>
      </c>
      <c r="F1126" s="30" t="str">
        <f t="shared" si="118"/>
        <v/>
      </c>
      <c r="G1126" s="30" t="str">
        <f t="shared" si="119"/>
        <v/>
      </c>
      <c r="H1126" s="101" t="str">
        <f>IF(AND(M1126&gt;0,M1126&lt;=STATS!$C$22),1,"")</f>
        <v/>
      </c>
      <c r="J1126" s="12">
        <v>1125</v>
      </c>
      <c r="K1126"/>
      <c r="L1126"/>
      <c r="R1126" s="7"/>
      <c r="S1126" s="7"/>
      <c r="T1126" s="13"/>
      <c r="U1126" s="13"/>
      <c r="V1126" s="13"/>
      <c r="W1126" s="13"/>
      <c r="EZ1126" s="98"/>
      <c r="FA1126" s="98"/>
      <c r="FB1126" s="98"/>
      <c r="FC1126" s="98"/>
      <c r="FD1126" s="98"/>
    </row>
    <row r="1127" spans="2:160">
      <c r="B1127" s="30">
        <f t="shared" si="114"/>
        <v>0</v>
      </c>
      <c r="C1127" s="30" t="str">
        <f t="shared" si="115"/>
        <v/>
      </c>
      <c r="D1127" s="30" t="str">
        <f t="shared" si="116"/>
        <v/>
      </c>
      <c r="E1127" s="30" t="str">
        <f t="shared" si="117"/>
        <v/>
      </c>
      <c r="F1127" s="30" t="str">
        <f t="shared" si="118"/>
        <v/>
      </c>
      <c r="G1127" s="30" t="str">
        <f t="shared" si="119"/>
        <v/>
      </c>
      <c r="H1127" s="101" t="str">
        <f>IF(AND(M1127&gt;0,M1127&lt;=STATS!$C$22),1,"")</f>
        <v/>
      </c>
      <c r="J1127" s="12">
        <v>1126</v>
      </c>
      <c r="K1127"/>
      <c r="L1127"/>
      <c r="R1127" s="7"/>
      <c r="S1127" s="7"/>
      <c r="T1127" s="13"/>
      <c r="U1127" s="13"/>
      <c r="V1127" s="13"/>
      <c r="W1127" s="13"/>
      <c r="EZ1127" s="98"/>
      <c r="FA1127" s="98"/>
      <c r="FB1127" s="98"/>
      <c r="FC1127" s="98"/>
      <c r="FD1127" s="98"/>
    </row>
    <row r="1128" spans="2:160">
      <c r="B1128" s="30">
        <f t="shared" si="114"/>
        <v>0</v>
      </c>
      <c r="C1128" s="30" t="str">
        <f t="shared" si="115"/>
        <v/>
      </c>
      <c r="D1128" s="30" t="str">
        <f t="shared" si="116"/>
        <v/>
      </c>
      <c r="E1128" s="30" t="str">
        <f t="shared" si="117"/>
        <v/>
      </c>
      <c r="F1128" s="30" t="str">
        <f t="shared" si="118"/>
        <v/>
      </c>
      <c r="G1128" s="30" t="str">
        <f t="shared" si="119"/>
        <v/>
      </c>
      <c r="H1128" s="101" t="str">
        <f>IF(AND(M1128&gt;0,M1128&lt;=STATS!$C$22),1,"")</f>
        <v/>
      </c>
      <c r="J1128" s="12">
        <v>1127</v>
      </c>
      <c r="K1128"/>
      <c r="L1128"/>
      <c r="R1128" s="7"/>
      <c r="S1128" s="7"/>
      <c r="T1128" s="13"/>
      <c r="U1128" s="13"/>
      <c r="V1128" s="13"/>
      <c r="W1128" s="13"/>
      <c r="EZ1128" s="98"/>
      <c r="FA1128" s="98"/>
      <c r="FB1128" s="98"/>
      <c r="FC1128" s="98"/>
      <c r="FD1128" s="98"/>
    </row>
    <row r="1129" spans="2:160">
      <c r="B1129" s="30">
        <f t="shared" si="114"/>
        <v>0</v>
      </c>
      <c r="C1129" s="30" t="str">
        <f t="shared" si="115"/>
        <v/>
      </c>
      <c r="D1129" s="30" t="str">
        <f t="shared" si="116"/>
        <v/>
      </c>
      <c r="E1129" s="30" t="str">
        <f t="shared" si="117"/>
        <v/>
      </c>
      <c r="F1129" s="30" t="str">
        <f t="shared" si="118"/>
        <v/>
      </c>
      <c r="G1129" s="30" t="str">
        <f t="shared" si="119"/>
        <v/>
      </c>
      <c r="H1129" s="101" t="str">
        <f>IF(AND(M1129&gt;0,M1129&lt;=STATS!$C$22),1,"")</f>
        <v/>
      </c>
      <c r="J1129" s="12">
        <v>1128</v>
      </c>
      <c r="K1129"/>
      <c r="L1129"/>
      <c r="R1129" s="7"/>
      <c r="S1129" s="7"/>
      <c r="T1129" s="13"/>
      <c r="U1129" s="13"/>
      <c r="V1129" s="13"/>
      <c r="W1129" s="13"/>
      <c r="EZ1129" s="98"/>
      <c r="FA1129" s="98"/>
      <c r="FB1129" s="98"/>
      <c r="FC1129" s="98"/>
      <c r="FD1129" s="98"/>
    </row>
    <row r="1130" spans="2:160">
      <c r="B1130" s="30">
        <f t="shared" si="114"/>
        <v>0</v>
      </c>
      <c r="C1130" s="30" t="str">
        <f t="shared" si="115"/>
        <v/>
      </c>
      <c r="D1130" s="30" t="str">
        <f t="shared" si="116"/>
        <v/>
      </c>
      <c r="E1130" s="30" t="str">
        <f t="shared" si="117"/>
        <v/>
      </c>
      <c r="F1130" s="30" t="str">
        <f t="shared" si="118"/>
        <v/>
      </c>
      <c r="G1130" s="30" t="str">
        <f t="shared" si="119"/>
        <v/>
      </c>
      <c r="H1130" s="101" t="str">
        <f>IF(AND(M1130&gt;0,M1130&lt;=STATS!$C$22),1,"")</f>
        <v/>
      </c>
      <c r="J1130" s="12">
        <v>1129</v>
      </c>
      <c r="K1130"/>
      <c r="L1130"/>
      <c r="R1130" s="7"/>
      <c r="S1130" s="7"/>
      <c r="T1130" s="13"/>
      <c r="U1130" s="13"/>
      <c r="V1130" s="13"/>
      <c r="W1130" s="13"/>
      <c r="EZ1130" s="98"/>
      <c r="FA1130" s="98"/>
      <c r="FB1130" s="98"/>
      <c r="FC1130" s="98"/>
      <c r="FD1130" s="98"/>
    </row>
    <row r="1131" spans="2:160">
      <c r="B1131" s="30">
        <f t="shared" si="114"/>
        <v>0</v>
      </c>
      <c r="C1131" s="30" t="str">
        <f t="shared" si="115"/>
        <v/>
      </c>
      <c r="D1131" s="30" t="str">
        <f t="shared" si="116"/>
        <v/>
      </c>
      <c r="E1131" s="30" t="str">
        <f t="shared" si="117"/>
        <v/>
      </c>
      <c r="F1131" s="30" t="str">
        <f t="shared" si="118"/>
        <v/>
      </c>
      <c r="G1131" s="30" t="str">
        <f t="shared" si="119"/>
        <v/>
      </c>
      <c r="H1131" s="101" t="str">
        <f>IF(AND(M1131&gt;0,M1131&lt;=STATS!$C$22),1,"")</f>
        <v/>
      </c>
      <c r="J1131" s="12">
        <v>1130</v>
      </c>
      <c r="K1131"/>
      <c r="L1131"/>
      <c r="R1131" s="7"/>
      <c r="S1131" s="7"/>
      <c r="T1131" s="13"/>
      <c r="U1131" s="13"/>
      <c r="V1131" s="13"/>
      <c r="W1131" s="13"/>
      <c r="EZ1131" s="98"/>
      <c r="FA1131" s="98"/>
      <c r="FB1131" s="98"/>
      <c r="FC1131" s="98"/>
      <c r="FD1131" s="98"/>
    </row>
    <row r="1132" spans="2:160">
      <c r="B1132" s="30">
        <f t="shared" si="114"/>
        <v>0</v>
      </c>
      <c r="C1132" s="30" t="str">
        <f t="shared" si="115"/>
        <v/>
      </c>
      <c r="D1132" s="30" t="str">
        <f t="shared" si="116"/>
        <v/>
      </c>
      <c r="E1132" s="30" t="str">
        <f t="shared" si="117"/>
        <v/>
      </c>
      <c r="F1132" s="30" t="str">
        <f t="shared" si="118"/>
        <v/>
      </c>
      <c r="G1132" s="30" t="str">
        <f t="shared" si="119"/>
        <v/>
      </c>
      <c r="H1132" s="101" t="str">
        <f>IF(AND(M1132&gt;0,M1132&lt;=STATS!$C$22),1,"")</f>
        <v/>
      </c>
      <c r="J1132" s="12">
        <v>1131</v>
      </c>
      <c r="K1132"/>
      <c r="L1132"/>
      <c r="R1132" s="7"/>
      <c r="S1132" s="7"/>
      <c r="T1132" s="13"/>
      <c r="U1132" s="13"/>
      <c r="V1132" s="13"/>
      <c r="W1132" s="13"/>
      <c r="EZ1132" s="98"/>
      <c r="FA1132" s="98"/>
      <c r="FB1132" s="98"/>
      <c r="FC1132" s="98"/>
      <c r="FD1132" s="98"/>
    </row>
    <row r="1133" spans="2:160">
      <c r="B1133" s="30">
        <f t="shared" si="114"/>
        <v>0</v>
      </c>
      <c r="C1133" s="30" t="str">
        <f t="shared" si="115"/>
        <v/>
      </c>
      <c r="D1133" s="30" t="str">
        <f t="shared" si="116"/>
        <v/>
      </c>
      <c r="E1133" s="30" t="str">
        <f t="shared" si="117"/>
        <v/>
      </c>
      <c r="F1133" s="30" t="str">
        <f t="shared" si="118"/>
        <v/>
      </c>
      <c r="G1133" s="30" t="str">
        <f t="shared" si="119"/>
        <v/>
      </c>
      <c r="H1133" s="101" t="str">
        <f>IF(AND(M1133&gt;0,M1133&lt;=STATS!$C$22),1,"")</f>
        <v/>
      </c>
      <c r="J1133" s="12">
        <v>1132</v>
      </c>
      <c r="K1133"/>
      <c r="L1133"/>
      <c r="R1133" s="7"/>
      <c r="S1133" s="7"/>
      <c r="T1133" s="13"/>
      <c r="U1133" s="13"/>
      <c r="V1133" s="13"/>
      <c r="W1133" s="13"/>
      <c r="EZ1133" s="98"/>
      <c r="FA1133" s="98"/>
      <c r="FB1133" s="98"/>
      <c r="FC1133" s="98"/>
      <c r="FD1133" s="98"/>
    </row>
    <row r="1134" spans="2:160">
      <c r="B1134" s="30">
        <f t="shared" si="114"/>
        <v>0</v>
      </c>
      <c r="C1134" s="30" t="str">
        <f t="shared" si="115"/>
        <v/>
      </c>
      <c r="D1134" s="30" t="str">
        <f t="shared" si="116"/>
        <v/>
      </c>
      <c r="E1134" s="30" t="str">
        <f t="shared" si="117"/>
        <v/>
      </c>
      <c r="F1134" s="30" t="str">
        <f t="shared" si="118"/>
        <v/>
      </c>
      <c r="G1134" s="30" t="str">
        <f t="shared" si="119"/>
        <v/>
      </c>
      <c r="H1134" s="101" t="str">
        <f>IF(AND(M1134&gt;0,M1134&lt;=STATS!$C$22),1,"")</f>
        <v/>
      </c>
      <c r="J1134" s="12">
        <v>1133</v>
      </c>
      <c r="K1134"/>
      <c r="L1134"/>
      <c r="R1134" s="7"/>
      <c r="S1134" s="7"/>
      <c r="T1134" s="13"/>
      <c r="U1134" s="13"/>
      <c r="V1134" s="13"/>
      <c r="W1134" s="13"/>
      <c r="EZ1134" s="98"/>
      <c r="FA1134" s="98"/>
      <c r="FB1134" s="98"/>
      <c r="FC1134" s="98"/>
      <c r="FD1134" s="98"/>
    </row>
    <row r="1135" spans="2:160">
      <c r="B1135" s="30">
        <f t="shared" si="114"/>
        <v>0</v>
      </c>
      <c r="C1135" s="30" t="str">
        <f t="shared" si="115"/>
        <v/>
      </c>
      <c r="D1135" s="30" t="str">
        <f t="shared" si="116"/>
        <v/>
      </c>
      <c r="E1135" s="30" t="str">
        <f t="shared" si="117"/>
        <v/>
      </c>
      <c r="F1135" s="30" t="str">
        <f t="shared" si="118"/>
        <v/>
      </c>
      <c r="G1135" s="30" t="str">
        <f t="shared" si="119"/>
        <v/>
      </c>
      <c r="H1135" s="101" t="str">
        <f>IF(AND(M1135&gt;0,M1135&lt;=STATS!$C$22),1,"")</f>
        <v/>
      </c>
      <c r="J1135" s="12">
        <v>1134</v>
      </c>
      <c r="K1135"/>
      <c r="L1135"/>
      <c r="R1135" s="7"/>
      <c r="S1135" s="7"/>
      <c r="T1135" s="13"/>
      <c r="U1135" s="13"/>
      <c r="V1135" s="13"/>
      <c r="W1135" s="13"/>
      <c r="EZ1135" s="98"/>
      <c r="FA1135" s="98"/>
      <c r="FB1135" s="98"/>
      <c r="FC1135" s="98"/>
      <c r="FD1135" s="98"/>
    </row>
    <row r="1136" spans="2:160">
      <c r="B1136" s="30">
        <f t="shared" si="114"/>
        <v>0</v>
      </c>
      <c r="C1136" s="30" t="str">
        <f t="shared" si="115"/>
        <v/>
      </c>
      <c r="D1136" s="30" t="str">
        <f t="shared" si="116"/>
        <v/>
      </c>
      <c r="E1136" s="30" t="str">
        <f t="shared" si="117"/>
        <v/>
      </c>
      <c r="F1136" s="30" t="str">
        <f t="shared" si="118"/>
        <v/>
      </c>
      <c r="G1136" s="30" t="str">
        <f t="shared" si="119"/>
        <v/>
      </c>
      <c r="H1136" s="101" t="str">
        <f>IF(AND(M1136&gt;0,M1136&lt;=STATS!$C$22),1,"")</f>
        <v/>
      </c>
      <c r="J1136" s="12">
        <v>1135</v>
      </c>
      <c r="K1136"/>
      <c r="L1136"/>
      <c r="R1136" s="7"/>
      <c r="S1136" s="7"/>
      <c r="T1136" s="13"/>
      <c r="U1136" s="13"/>
      <c r="V1136" s="13"/>
      <c r="W1136" s="13"/>
      <c r="EZ1136" s="98"/>
      <c r="FA1136" s="98"/>
      <c r="FB1136" s="98"/>
      <c r="FC1136" s="98"/>
      <c r="FD1136" s="98"/>
    </row>
    <row r="1137" spans="2:160">
      <c r="B1137" s="30">
        <f t="shared" si="114"/>
        <v>0</v>
      </c>
      <c r="C1137" s="30" t="str">
        <f t="shared" si="115"/>
        <v/>
      </c>
      <c r="D1137" s="30" t="str">
        <f t="shared" si="116"/>
        <v/>
      </c>
      <c r="E1137" s="30" t="str">
        <f t="shared" si="117"/>
        <v/>
      </c>
      <c r="F1137" s="30" t="str">
        <f t="shared" si="118"/>
        <v/>
      </c>
      <c r="G1137" s="30" t="str">
        <f t="shared" si="119"/>
        <v/>
      </c>
      <c r="H1137" s="101" t="str">
        <f>IF(AND(M1137&gt;0,M1137&lt;=STATS!$C$22),1,"")</f>
        <v/>
      </c>
      <c r="J1137" s="12">
        <v>1136</v>
      </c>
      <c r="K1137"/>
      <c r="L1137"/>
      <c r="R1137" s="7"/>
      <c r="S1137" s="7"/>
      <c r="T1137" s="13"/>
      <c r="U1137" s="13"/>
      <c r="V1137" s="13"/>
      <c r="W1137" s="13"/>
      <c r="EZ1137" s="98"/>
      <c r="FA1137" s="98"/>
      <c r="FB1137" s="98"/>
      <c r="FC1137" s="98"/>
      <c r="FD1137" s="98"/>
    </row>
    <row r="1138" spans="2:160">
      <c r="B1138" s="30">
        <f t="shared" si="114"/>
        <v>0</v>
      </c>
      <c r="C1138" s="30" t="str">
        <f t="shared" si="115"/>
        <v/>
      </c>
      <c r="D1138" s="30" t="str">
        <f t="shared" si="116"/>
        <v/>
      </c>
      <c r="E1138" s="30" t="str">
        <f t="shared" si="117"/>
        <v/>
      </c>
      <c r="F1138" s="30" t="str">
        <f t="shared" si="118"/>
        <v/>
      </c>
      <c r="G1138" s="30" t="str">
        <f t="shared" si="119"/>
        <v/>
      </c>
      <c r="H1138" s="101" t="str">
        <f>IF(AND(M1138&gt;0,M1138&lt;=STATS!$C$22),1,"")</f>
        <v/>
      </c>
      <c r="J1138" s="12">
        <v>1137</v>
      </c>
      <c r="K1138"/>
      <c r="L1138"/>
      <c r="R1138" s="7"/>
      <c r="S1138" s="7"/>
      <c r="T1138" s="13"/>
      <c r="U1138" s="13"/>
      <c r="V1138" s="13"/>
      <c r="W1138" s="13"/>
      <c r="EZ1138" s="98"/>
      <c r="FA1138" s="98"/>
      <c r="FB1138" s="98"/>
      <c r="FC1138" s="98"/>
      <c r="FD1138" s="98"/>
    </row>
    <row r="1139" spans="2:160">
      <c r="B1139" s="30">
        <f t="shared" si="114"/>
        <v>0</v>
      </c>
      <c r="C1139" s="30" t="str">
        <f t="shared" si="115"/>
        <v/>
      </c>
      <c r="D1139" s="30" t="str">
        <f t="shared" si="116"/>
        <v/>
      </c>
      <c r="E1139" s="30" t="str">
        <f t="shared" si="117"/>
        <v/>
      </c>
      <c r="F1139" s="30" t="str">
        <f t="shared" si="118"/>
        <v/>
      </c>
      <c r="G1139" s="30" t="str">
        <f t="shared" si="119"/>
        <v/>
      </c>
      <c r="H1139" s="101" t="str">
        <f>IF(AND(M1139&gt;0,M1139&lt;=STATS!$C$22),1,"")</f>
        <v/>
      </c>
      <c r="J1139" s="12">
        <v>1138</v>
      </c>
      <c r="K1139"/>
      <c r="L1139"/>
      <c r="R1139" s="7"/>
      <c r="S1139" s="7"/>
      <c r="T1139" s="13"/>
      <c r="U1139" s="13"/>
      <c r="V1139" s="13"/>
      <c r="W1139" s="13"/>
      <c r="EZ1139" s="98"/>
      <c r="FA1139" s="98"/>
      <c r="FB1139" s="98"/>
      <c r="FC1139" s="98"/>
      <c r="FD1139" s="98"/>
    </row>
    <row r="1140" spans="2:160">
      <c r="B1140" s="30">
        <f t="shared" si="114"/>
        <v>0</v>
      </c>
      <c r="C1140" s="30" t="str">
        <f t="shared" si="115"/>
        <v/>
      </c>
      <c r="D1140" s="30" t="str">
        <f t="shared" si="116"/>
        <v/>
      </c>
      <c r="E1140" s="30" t="str">
        <f t="shared" si="117"/>
        <v/>
      </c>
      <c r="F1140" s="30" t="str">
        <f t="shared" si="118"/>
        <v/>
      </c>
      <c r="G1140" s="30" t="str">
        <f t="shared" si="119"/>
        <v/>
      </c>
      <c r="H1140" s="101" t="str">
        <f>IF(AND(M1140&gt;0,M1140&lt;=STATS!$C$22),1,"")</f>
        <v/>
      </c>
      <c r="J1140" s="12">
        <v>1139</v>
      </c>
      <c r="K1140"/>
      <c r="L1140"/>
      <c r="R1140" s="7"/>
      <c r="S1140" s="7"/>
      <c r="T1140" s="13"/>
      <c r="U1140" s="13"/>
      <c r="V1140" s="13"/>
      <c r="W1140" s="13"/>
      <c r="EZ1140" s="98"/>
      <c r="FA1140" s="98"/>
      <c r="FB1140" s="98"/>
      <c r="FC1140" s="98"/>
      <c r="FD1140" s="98"/>
    </row>
    <row r="1141" spans="2:160">
      <c r="B1141" s="30">
        <f t="shared" si="114"/>
        <v>0</v>
      </c>
      <c r="C1141" s="30" t="str">
        <f t="shared" si="115"/>
        <v/>
      </c>
      <c r="D1141" s="30" t="str">
        <f t="shared" si="116"/>
        <v/>
      </c>
      <c r="E1141" s="30" t="str">
        <f t="shared" si="117"/>
        <v/>
      </c>
      <c r="F1141" s="30" t="str">
        <f t="shared" si="118"/>
        <v/>
      </c>
      <c r="G1141" s="30" t="str">
        <f t="shared" si="119"/>
        <v/>
      </c>
      <c r="H1141" s="101" t="str">
        <f>IF(AND(M1141&gt;0,M1141&lt;=STATS!$C$22),1,"")</f>
        <v/>
      </c>
      <c r="J1141" s="12">
        <v>1140</v>
      </c>
      <c r="K1141"/>
      <c r="L1141"/>
      <c r="R1141" s="7"/>
      <c r="S1141" s="7"/>
      <c r="T1141" s="13"/>
      <c r="U1141" s="13"/>
      <c r="V1141" s="13"/>
      <c r="W1141" s="13"/>
      <c r="EZ1141" s="98"/>
      <c r="FA1141" s="98"/>
      <c r="FB1141" s="98"/>
      <c r="FC1141" s="98"/>
      <c r="FD1141" s="98"/>
    </row>
    <row r="1142" spans="2:160">
      <c r="B1142" s="30">
        <f t="shared" si="114"/>
        <v>0</v>
      </c>
      <c r="C1142" s="30" t="str">
        <f t="shared" si="115"/>
        <v/>
      </c>
      <c r="D1142" s="30" t="str">
        <f t="shared" si="116"/>
        <v/>
      </c>
      <c r="E1142" s="30" t="str">
        <f t="shared" si="117"/>
        <v/>
      </c>
      <c r="F1142" s="30" t="str">
        <f t="shared" si="118"/>
        <v/>
      </c>
      <c r="G1142" s="30" t="str">
        <f t="shared" si="119"/>
        <v/>
      </c>
      <c r="H1142" s="101" t="str">
        <f>IF(AND(M1142&gt;0,M1142&lt;=STATS!$C$22),1,"")</f>
        <v/>
      </c>
      <c r="J1142" s="12">
        <v>1141</v>
      </c>
      <c r="K1142"/>
      <c r="L1142"/>
      <c r="R1142" s="7"/>
      <c r="S1142" s="7"/>
      <c r="T1142" s="13"/>
      <c r="U1142" s="13"/>
      <c r="V1142" s="13"/>
      <c r="W1142" s="13"/>
      <c r="EZ1142" s="98"/>
      <c r="FA1142" s="98"/>
      <c r="FB1142" s="98"/>
      <c r="FC1142" s="98"/>
      <c r="FD1142" s="98"/>
    </row>
    <row r="1143" spans="2:160">
      <c r="B1143" s="30">
        <f t="shared" si="114"/>
        <v>0</v>
      </c>
      <c r="C1143" s="30" t="str">
        <f t="shared" si="115"/>
        <v/>
      </c>
      <c r="D1143" s="30" t="str">
        <f t="shared" si="116"/>
        <v/>
      </c>
      <c r="E1143" s="30" t="str">
        <f t="shared" si="117"/>
        <v/>
      </c>
      <c r="F1143" s="30" t="str">
        <f t="shared" si="118"/>
        <v/>
      </c>
      <c r="G1143" s="30" t="str">
        <f t="shared" si="119"/>
        <v/>
      </c>
      <c r="H1143" s="101" t="str">
        <f>IF(AND(M1143&gt;0,M1143&lt;=STATS!$C$22),1,"")</f>
        <v/>
      </c>
      <c r="J1143" s="12">
        <v>1142</v>
      </c>
      <c r="K1143"/>
      <c r="L1143"/>
      <c r="R1143" s="7"/>
      <c r="S1143" s="7"/>
      <c r="T1143" s="13"/>
      <c r="U1143" s="13"/>
      <c r="V1143" s="13"/>
      <c r="W1143" s="13"/>
      <c r="EZ1143" s="98"/>
      <c r="FA1143" s="98"/>
      <c r="FB1143" s="98"/>
      <c r="FC1143" s="98"/>
      <c r="FD1143" s="98"/>
    </row>
    <row r="1144" spans="2:160">
      <c r="B1144" s="30">
        <f t="shared" si="114"/>
        <v>0</v>
      </c>
      <c r="C1144" s="30" t="str">
        <f t="shared" si="115"/>
        <v/>
      </c>
      <c r="D1144" s="30" t="str">
        <f t="shared" si="116"/>
        <v/>
      </c>
      <c r="E1144" s="30" t="str">
        <f t="shared" si="117"/>
        <v/>
      </c>
      <c r="F1144" s="30" t="str">
        <f t="shared" si="118"/>
        <v/>
      </c>
      <c r="G1144" s="30" t="str">
        <f t="shared" si="119"/>
        <v/>
      </c>
      <c r="H1144" s="101" t="str">
        <f>IF(AND(M1144&gt;0,M1144&lt;=STATS!$C$22),1,"")</f>
        <v/>
      </c>
      <c r="J1144" s="12">
        <v>1143</v>
      </c>
      <c r="K1144"/>
      <c r="L1144"/>
      <c r="R1144" s="7"/>
      <c r="S1144" s="7"/>
      <c r="T1144" s="13"/>
      <c r="U1144" s="13"/>
      <c r="V1144" s="13"/>
      <c r="W1144" s="13"/>
      <c r="EZ1144" s="98"/>
      <c r="FA1144" s="98"/>
      <c r="FB1144" s="98"/>
      <c r="FC1144" s="98"/>
      <c r="FD1144" s="98"/>
    </row>
    <row r="1145" spans="2:160">
      <c r="B1145" s="30">
        <f t="shared" si="114"/>
        <v>0</v>
      </c>
      <c r="C1145" s="30" t="str">
        <f t="shared" si="115"/>
        <v/>
      </c>
      <c r="D1145" s="30" t="str">
        <f t="shared" si="116"/>
        <v/>
      </c>
      <c r="E1145" s="30" t="str">
        <f t="shared" si="117"/>
        <v/>
      </c>
      <c r="F1145" s="30" t="str">
        <f t="shared" si="118"/>
        <v/>
      </c>
      <c r="G1145" s="30" t="str">
        <f t="shared" si="119"/>
        <v/>
      </c>
      <c r="H1145" s="101" t="str">
        <f>IF(AND(M1145&gt;0,M1145&lt;=STATS!$C$22),1,"")</f>
        <v/>
      </c>
      <c r="J1145" s="12">
        <v>1144</v>
      </c>
      <c r="K1145"/>
      <c r="L1145"/>
      <c r="R1145" s="7"/>
      <c r="S1145" s="7"/>
      <c r="T1145" s="13"/>
      <c r="U1145" s="13"/>
      <c r="V1145" s="13"/>
      <c r="W1145" s="13"/>
      <c r="EZ1145" s="98"/>
      <c r="FA1145" s="98"/>
      <c r="FB1145" s="98"/>
      <c r="FC1145" s="98"/>
      <c r="FD1145" s="98"/>
    </row>
    <row r="1146" spans="2:160">
      <c r="B1146" s="30">
        <f t="shared" si="114"/>
        <v>0</v>
      </c>
      <c r="C1146" s="30" t="str">
        <f t="shared" si="115"/>
        <v/>
      </c>
      <c r="D1146" s="30" t="str">
        <f t="shared" si="116"/>
        <v/>
      </c>
      <c r="E1146" s="30" t="str">
        <f t="shared" si="117"/>
        <v/>
      </c>
      <c r="F1146" s="30" t="str">
        <f t="shared" si="118"/>
        <v/>
      </c>
      <c r="G1146" s="30" t="str">
        <f t="shared" si="119"/>
        <v/>
      </c>
      <c r="H1146" s="101" t="str">
        <f>IF(AND(M1146&gt;0,M1146&lt;=STATS!$C$22),1,"")</f>
        <v/>
      </c>
      <c r="J1146" s="12">
        <v>1145</v>
      </c>
      <c r="K1146"/>
      <c r="L1146"/>
      <c r="R1146" s="7"/>
      <c r="S1146" s="7"/>
      <c r="T1146" s="13"/>
      <c r="U1146" s="13"/>
      <c r="V1146" s="13"/>
      <c r="W1146" s="13"/>
      <c r="EZ1146" s="98"/>
      <c r="FA1146" s="98"/>
      <c r="FB1146" s="98"/>
      <c r="FC1146" s="98"/>
      <c r="FD1146" s="98"/>
    </row>
    <row r="1147" spans="2:160">
      <c r="B1147" s="30">
        <f t="shared" si="114"/>
        <v>0</v>
      </c>
      <c r="C1147" s="30" t="str">
        <f t="shared" si="115"/>
        <v/>
      </c>
      <c r="D1147" s="30" t="str">
        <f t="shared" si="116"/>
        <v/>
      </c>
      <c r="E1147" s="30" t="str">
        <f t="shared" si="117"/>
        <v/>
      </c>
      <c r="F1147" s="30" t="str">
        <f t="shared" si="118"/>
        <v/>
      </c>
      <c r="G1147" s="30" t="str">
        <f t="shared" si="119"/>
        <v/>
      </c>
      <c r="H1147" s="101" t="str">
        <f>IF(AND(M1147&gt;0,M1147&lt;=STATS!$C$22),1,"")</f>
        <v/>
      </c>
      <c r="J1147" s="12">
        <v>1146</v>
      </c>
      <c r="K1147"/>
      <c r="L1147"/>
      <c r="R1147" s="7"/>
      <c r="S1147" s="7"/>
      <c r="T1147" s="13"/>
      <c r="U1147" s="13"/>
      <c r="V1147" s="13"/>
      <c r="W1147" s="13"/>
      <c r="EZ1147" s="98"/>
      <c r="FA1147" s="98"/>
      <c r="FB1147" s="98"/>
      <c r="FC1147" s="98"/>
      <c r="FD1147" s="98"/>
    </row>
    <row r="1148" spans="2:160">
      <c r="B1148" s="30">
        <f t="shared" si="114"/>
        <v>0</v>
      </c>
      <c r="C1148" s="30" t="str">
        <f t="shared" si="115"/>
        <v/>
      </c>
      <c r="D1148" s="30" t="str">
        <f t="shared" si="116"/>
        <v/>
      </c>
      <c r="E1148" s="30" t="str">
        <f t="shared" si="117"/>
        <v/>
      </c>
      <c r="F1148" s="30" t="str">
        <f t="shared" si="118"/>
        <v/>
      </c>
      <c r="G1148" s="30" t="str">
        <f t="shared" si="119"/>
        <v/>
      </c>
      <c r="H1148" s="101" t="str">
        <f>IF(AND(M1148&gt;0,M1148&lt;=STATS!$C$22),1,"")</f>
        <v/>
      </c>
      <c r="J1148" s="12">
        <v>1147</v>
      </c>
      <c r="K1148"/>
      <c r="L1148"/>
      <c r="R1148" s="7"/>
      <c r="S1148" s="7"/>
      <c r="T1148" s="13"/>
      <c r="U1148" s="13"/>
      <c r="V1148" s="13"/>
      <c r="W1148" s="13"/>
      <c r="EZ1148" s="98"/>
      <c r="FA1148" s="98"/>
      <c r="FB1148" s="98"/>
      <c r="FC1148" s="98"/>
      <c r="FD1148" s="98"/>
    </row>
    <row r="1149" spans="2:160">
      <c r="B1149" s="30">
        <f t="shared" si="114"/>
        <v>0</v>
      </c>
      <c r="C1149" s="30" t="str">
        <f t="shared" si="115"/>
        <v/>
      </c>
      <c r="D1149" s="30" t="str">
        <f t="shared" si="116"/>
        <v/>
      </c>
      <c r="E1149" s="30" t="str">
        <f t="shared" si="117"/>
        <v/>
      </c>
      <c r="F1149" s="30" t="str">
        <f t="shared" si="118"/>
        <v/>
      </c>
      <c r="G1149" s="30" t="str">
        <f t="shared" si="119"/>
        <v/>
      </c>
      <c r="H1149" s="101" t="str">
        <f>IF(AND(M1149&gt;0,M1149&lt;=STATS!$C$22),1,"")</f>
        <v/>
      </c>
      <c r="J1149" s="12">
        <v>1148</v>
      </c>
      <c r="K1149"/>
      <c r="L1149"/>
      <c r="R1149" s="7"/>
      <c r="S1149" s="7"/>
      <c r="T1149" s="13"/>
      <c r="U1149" s="13"/>
      <c r="V1149" s="13"/>
      <c r="W1149" s="13"/>
      <c r="EZ1149" s="98"/>
      <c r="FA1149" s="98"/>
      <c r="FB1149" s="98"/>
      <c r="FC1149" s="98"/>
      <c r="FD1149" s="98"/>
    </row>
    <row r="1150" spans="2:160">
      <c r="B1150" s="30">
        <f t="shared" si="114"/>
        <v>0</v>
      </c>
      <c r="C1150" s="30" t="str">
        <f t="shared" si="115"/>
        <v/>
      </c>
      <c r="D1150" s="30" t="str">
        <f t="shared" si="116"/>
        <v/>
      </c>
      <c r="E1150" s="30" t="str">
        <f t="shared" si="117"/>
        <v/>
      </c>
      <c r="F1150" s="30" t="str">
        <f t="shared" si="118"/>
        <v/>
      </c>
      <c r="G1150" s="30" t="str">
        <f t="shared" si="119"/>
        <v/>
      </c>
      <c r="H1150" s="101" t="str">
        <f>IF(AND(M1150&gt;0,M1150&lt;=STATS!$C$22),1,"")</f>
        <v/>
      </c>
      <c r="J1150" s="12">
        <v>1149</v>
      </c>
      <c r="K1150"/>
      <c r="L1150"/>
      <c r="R1150" s="7"/>
      <c r="S1150" s="7"/>
      <c r="T1150" s="13"/>
      <c r="U1150" s="13"/>
      <c r="V1150" s="13"/>
      <c r="W1150" s="13"/>
      <c r="EZ1150" s="98"/>
      <c r="FA1150" s="98"/>
      <c r="FB1150" s="98"/>
      <c r="FC1150" s="98"/>
      <c r="FD1150" s="98"/>
    </row>
    <row r="1151" spans="2:160">
      <c r="B1151" s="30">
        <f t="shared" si="114"/>
        <v>0</v>
      </c>
      <c r="C1151" s="30" t="str">
        <f t="shared" si="115"/>
        <v/>
      </c>
      <c r="D1151" s="30" t="str">
        <f t="shared" si="116"/>
        <v/>
      </c>
      <c r="E1151" s="30" t="str">
        <f t="shared" si="117"/>
        <v/>
      </c>
      <c r="F1151" s="30" t="str">
        <f t="shared" si="118"/>
        <v/>
      </c>
      <c r="G1151" s="30" t="str">
        <f t="shared" si="119"/>
        <v/>
      </c>
      <c r="H1151" s="101" t="str">
        <f>IF(AND(M1151&gt;0,M1151&lt;=STATS!$C$22),1,"")</f>
        <v/>
      </c>
      <c r="J1151" s="12">
        <v>1150</v>
      </c>
      <c r="K1151"/>
      <c r="L1151"/>
      <c r="R1151" s="7"/>
      <c r="S1151" s="7"/>
      <c r="T1151" s="13"/>
      <c r="U1151" s="13"/>
      <c r="V1151" s="13"/>
      <c r="W1151" s="13"/>
      <c r="EZ1151" s="98"/>
      <c r="FA1151" s="98"/>
      <c r="FB1151" s="98"/>
      <c r="FC1151" s="98"/>
      <c r="FD1151" s="98"/>
    </row>
    <row r="1152" spans="2:160">
      <c r="B1152" s="30">
        <f t="shared" si="114"/>
        <v>0</v>
      </c>
      <c r="C1152" s="30" t="str">
        <f t="shared" si="115"/>
        <v/>
      </c>
      <c r="D1152" s="30" t="str">
        <f t="shared" si="116"/>
        <v/>
      </c>
      <c r="E1152" s="30" t="str">
        <f t="shared" si="117"/>
        <v/>
      </c>
      <c r="F1152" s="30" t="str">
        <f t="shared" si="118"/>
        <v/>
      </c>
      <c r="G1152" s="30" t="str">
        <f t="shared" si="119"/>
        <v/>
      </c>
      <c r="H1152" s="101" t="str">
        <f>IF(AND(M1152&gt;0,M1152&lt;=STATS!$C$22),1,"")</f>
        <v/>
      </c>
      <c r="J1152" s="12">
        <v>1151</v>
      </c>
      <c r="K1152"/>
      <c r="L1152"/>
      <c r="R1152" s="7"/>
      <c r="S1152" s="7"/>
      <c r="T1152" s="13"/>
      <c r="U1152" s="13"/>
      <c r="V1152" s="13"/>
      <c r="W1152" s="13"/>
      <c r="EZ1152" s="98"/>
      <c r="FA1152" s="98"/>
      <c r="FB1152" s="98"/>
      <c r="FC1152" s="98"/>
      <c r="FD1152" s="98"/>
    </row>
    <row r="1153" spans="2:160">
      <c r="B1153" s="30">
        <f t="shared" si="114"/>
        <v>0</v>
      </c>
      <c r="C1153" s="30" t="str">
        <f t="shared" si="115"/>
        <v/>
      </c>
      <c r="D1153" s="30" t="str">
        <f t="shared" si="116"/>
        <v/>
      </c>
      <c r="E1153" s="30" t="str">
        <f t="shared" si="117"/>
        <v/>
      </c>
      <c r="F1153" s="30" t="str">
        <f t="shared" si="118"/>
        <v/>
      </c>
      <c r="G1153" s="30" t="str">
        <f t="shared" si="119"/>
        <v/>
      </c>
      <c r="H1153" s="101" t="str">
        <f>IF(AND(M1153&gt;0,M1153&lt;=STATS!$C$22),1,"")</f>
        <v/>
      </c>
      <c r="J1153" s="12">
        <v>1152</v>
      </c>
      <c r="K1153"/>
      <c r="L1153"/>
      <c r="R1153" s="7"/>
      <c r="S1153" s="7"/>
      <c r="T1153" s="13"/>
      <c r="U1153" s="13"/>
      <c r="V1153" s="13"/>
      <c r="W1153" s="13"/>
      <c r="EZ1153" s="98"/>
      <c r="FA1153" s="98"/>
      <c r="FB1153" s="98"/>
      <c r="FC1153" s="98"/>
      <c r="FD1153" s="98"/>
    </row>
    <row r="1154" spans="2:160">
      <c r="B1154" s="30">
        <f t="shared" ref="B1154:B1208" si="120">COUNT(R1154:EY1154,FE1154:FM1154)</f>
        <v>0</v>
      </c>
      <c r="C1154" s="30" t="str">
        <f t="shared" ref="C1154:C1208" si="121">IF(COUNT(R1154:EY1154,FE1154:FM1154)&gt;0,COUNT(R1154:EY1154,FE1154:FM1154),"")</f>
        <v/>
      </c>
      <c r="D1154" s="30" t="str">
        <f t="shared" ref="D1154:D1208" si="122">IF(COUNT(T1154:BJ1154,BL1154:BT1154,BV1154:CB1154,CD1154:EY1154,FE1154:FM1154)&gt;0,COUNT(T1154:BJ1154,BL1154:BT1154,BV1154:CB1154,CD1154:EY1154,FE1154:FM1154),"")</f>
        <v/>
      </c>
      <c r="E1154" s="30" t="str">
        <f t="shared" ref="E1154:E1208" si="123">IF(H1154=1,COUNT(R1154:EY1154,FE1154:FM1154),"")</f>
        <v/>
      </c>
      <c r="F1154" s="30" t="str">
        <f t="shared" ref="F1154:F1208" si="124">IF(H1154=1,COUNT(T1154:BJ1154,BL1154:BT1154,BV1154:CB1154,CD1154:EY1154,FE1154:FM1154),"")</f>
        <v/>
      </c>
      <c r="G1154" s="30" t="str">
        <f t="shared" ref="G1154:G1208" si="125">IF($B1154&gt;=1,$M1154,"")</f>
        <v/>
      </c>
      <c r="H1154" s="101" t="str">
        <f>IF(AND(M1154&gt;0,M1154&lt;=STATS!$C$22),1,"")</f>
        <v/>
      </c>
      <c r="J1154" s="12">
        <v>1153</v>
      </c>
      <c r="K1154"/>
      <c r="L1154"/>
      <c r="R1154" s="7"/>
      <c r="S1154" s="7"/>
      <c r="T1154" s="13"/>
      <c r="U1154" s="13"/>
      <c r="V1154" s="13"/>
      <c r="W1154" s="13"/>
      <c r="EZ1154" s="98"/>
      <c r="FA1154" s="98"/>
      <c r="FB1154" s="98"/>
      <c r="FC1154" s="98"/>
      <c r="FD1154" s="98"/>
    </row>
    <row r="1155" spans="2:160">
      <c r="B1155" s="30">
        <f t="shared" si="120"/>
        <v>0</v>
      </c>
      <c r="C1155" s="30" t="str">
        <f t="shared" si="121"/>
        <v/>
      </c>
      <c r="D1155" s="30" t="str">
        <f t="shared" si="122"/>
        <v/>
      </c>
      <c r="E1155" s="30" t="str">
        <f t="shared" si="123"/>
        <v/>
      </c>
      <c r="F1155" s="30" t="str">
        <f t="shared" si="124"/>
        <v/>
      </c>
      <c r="G1155" s="30" t="str">
        <f t="shared" si="125"/>
        <v/>
      </c>
      <c r="H1155" s="101" t="str">
        <f>IF(AND(M1155&gt;0,M1155&lt;=STATS!$C$22),1,"")</f>
        <v/>
      </c>
      <c r="J1155" s="12">
        <v>1154</v>
      </c>
      <c r="K1155"/>
      <c r="L1155"/>
      <c r="R1155" s="7"/>
      <c r="S1155" s="7"/>
      <c r="T1155" s="13"/>
      <c r="U1155" s="13"/>
      <c r="V1155" s="13"/>
      <c r="W1155" s="13"/>
      <c r="EZ1155" s="98"/>
      <c r="FA1155" s="98"/>
      <c r="FB1155" s="98"/>
      <c r="FC1155" s="98"/>
      <c r="FD1155" s="98"/>
    </row>
    <row r="1156" spans="2:160">
      <c r="B1156" s="30">
        <f t="shared" si="120"/>
        <v>0</v>
      </c>
      <c r="C1156" s="30" t="str">
        <f t="shared" si="121"/>
        <v/>
      </c>
      <c r="D1156" s="30" t="str">
        <f t="shared" si="122"/>
        <v/>
      </c>
      <c r="E1156" s="30" t="str">
        <f t="shared" si="123"/>
        <v/>
      </c>
      <c r="F1156" s="30" t="str">
        <f t="shared" si="124"/>
        <v/>
      </c>
      <c r="G1156" s="30" t="str">
        <f t="shared" si="125"/>
        <v/>
      </c>
      <c r="H1156" s="101" t="str">
        <f>IF(AND(M1156&gt;0,M1156&lt;=STATS!$C$22),1,"")</f>
        <v/>
      </c>
      <c r="J1156" s="12">
        <v>1155</v>
      </c>
      <c r="K1156"/>
      <c r="L1156"/>
      <c r="R1156" s="7"/>
      <c r="S1156" s="7"/>
      <c r="T1156" s="13"/>
      <c r="U1156" s="13"/>
      <c r="V1156" s="13"/>
      <c r="W1156" s="13"/>
      <c r="EZ1156" s="98"/>
      <c r="FA1156" s="98"/>
      <c r="FB1156" s="98"/>
      <c r="FC1156" s="98"/>
      <c r="FD1156" s="98"/>
    </row>
    <row r="1157" spans="2:160">
      <c r="B1157" s="30">
        <f t="shared" si="120"/>
        <v>0</v>
      </c>
      <c r="C1157" s="30" t="str">
        <f t="shared" si="121"/>
        <v/>
      </c>
      <c r="D1157" s="30" t="str">
        <f t="shared" si="122"/>
        <v/>
      </c>
      <c r="E1157" s="30" t="str">
        <f t="shared" si="123"/>
        <v/>
      </c>
      <c r="F1157" s="30" t="str">
        <f t="shared" si="124"/>
        <v/>
      </c>
      <c r="G1157" s="30" t="str">
        <f t="shared" si="125"/>
        <v/>
      </c>
      <c r="H1157" s="101" t="str">
        <f>IF(AND(M1157&gt;0,M1157&lt;=STATS!$C$22),1,"")</f>
        <v/>
      </c>
      <c r="J1157" s="12">
        <v>1156</v>
      </c>
      <c r="K1157"/>
      <c r="L1157"/>
      <c r="R1157" s="7"/>
      <c r="S1157" s="7"/>
      <c r="T1157" s="13"/>
      <c r="U1157" s="13"/>
      <c r="V1157" s="13"/>
      <c r="W1157" s="13"/>
      <c r="EZ1157" s="98"/>
      <c r="FA1157" s="98"/>
      <c r="FB1157" s="98"/>
      <c r="FC1157" s="98"/>
      <c r="FD1157" s="98"/>
    </row>
    <row r="1158" spans="2:160">
      <c r="B1158" s="30">
        <f t="shared" si="120"/>
        <v>0</v>
      </c>
      <c r="C1158" s="30" t="str">
        <f t="shared" si="121"/>
        <v/>
      </c>
      <c r="D1158" s="30" t="str">
        <f t="shared" si="122"/>
        <v/>
      </c>
      <c r="E1158" s="30" t="str">
        <f t="shared" si="123"/>
        <v/>
      </c>
      <c r="F1158" s="30" t="str">
        <f t="shared" si="124"/>
        <v/>
      </c>
      <c r="G1158" s="30" t="str">
        <f t="shared" si="125"/>
        <v/>
      </c>
      <c r="H1158" s="101" t="str">
        <f>IF(AND(M1158&gt;0,M1158&lt;=STATS!$C$22),1,"")</f>
        <v/>
      </c>
      <c r="J1158" s="12">
        <v>1157</v>
      </c>
      <c r="K1158"/>
      <c r="L1158"/>
      <c r="R1158" s="7"/>
      <c r="S1158" s="7"/>
      <c r="T1158" s="13"/>
      <c r="U1158" s="13"/>
      <c r="V1158" s="13"/>
      <c r="W1158" s="13"/>
      <c r="EZ1158" s="98"/>
      <c r="FA1158" s="98"/>
      <c r="FB1158" s="98"/>
      <c r="FC1158" s="98"/>
      <c r="FD1158" s="98"/>
    </row>
    <row r="1159" spans="2:160">
      <c r="B1159" s="30">
        <f t="shared" si="120"/>
        <v>0</v>
      </c>
      <c r="C1159" s="30" t="str">
        <f t="shared" si="121"/>
        <v/>
      </c>
      <c r="D1159" s="30" t="str">
        <f t="shared" si="122"/>
        <v/>
      </c>
      <c r="E1159" s="30" t="str">
        <f t="shared" si="123"/>
        <v/>
      </c>
      <c r="F1159" s="30" t="str">
        <f t="shared" si="124"/>
        <v/>
      </c>
      <c r="G1159" s="30" t="str">
        <f t="shared" si="125"/>
        <v/>
      </c>
      <c r="H1159" s="101" t="str">
        <f>IF(AND(M1159&gt;0,M1159&lt;=STATS!$C$22),1,"")</f>
        <v/>
      </c>
      <c r="J1159" s="12">
        <v>1158</v>
      </c>
      <c r="K1159"/>
      <c r="L1159"/>
      <c r="R1159" s="7"/>
      <c r="S1159" s="7"/>
      <c r="T1159" s="13"/>
      <c r="U1159" s="13"/>
      <c r="V1159" s="13"/>
      <c r="W1159" s="13"/>
      <c r="EZ1159" s="98"/>
      <c r="FA1159" s="98"/>
      <c r="FB1159" s="98"/>
      <c r="FC1159" s="98"/>
      <c r="FD1159" s="98"/>
    </row>
    <row r="1160" spans="2:160">
      <c r="B1160" s="30">
        <f t="shared" si="120"/>
        <v>0</v>
      </c>
      <c r="C1160" s="30" t="str">
        <f t="shared" si="121"/>
        <v/>
      </c>
      <c r="D1160" s="30" t="str">
        <f t="shared" si="122"/>
        <v/>
      </c>
      <c r="E1160" s="30" t="str">
        <f t="shared" si="123"/>
        <v/>
      </c>
      <c r="F1160" s="30" t="str">
        <f t="shared" si="124"/>
        <v/>
      </c>
      <c r="G1160" s="30" t="str">
        <f t="shared" si="125"/>
        <v/>
      </c>
      <c r="H1160" s="101" t="str">
        <f>IF(AND(M1160&gt;0,M1160&lt;=STATS!$C$22),1,"")</f>
        <v/>
      </c>
      <c r="J1160" s="12">
        <v>1159</v>
      </c>
      <c r="K1160"/>
      <c r="L1160"/>
      <c r="R1160" s="7"/>
      <c r="S1160" s="7"/>
      <c r="T1160" s="13"/>
      <c r="U1160" s="13"/>
      <c r="V1160" s="13"/>
      <c r="W1160" s="13"/>
      <c r="EZ1160" s="98"/>
      <c r="FA1160" s="98"/>
      <c r="FB1160" s="98"/>
      <c r="FC1160" s="98"/>
      <c r="FD1160" s="98"/>
    </row>
    <row r="1161" spans="2:160">
      <c r="B1161" s="30">
        <f t="shared" si="120"/>
        <v>0</v>
      </c>
      <c r="C1161" s="30" t="str">
        <f t="shared" si="121"/>
        <v/>
      </c>
      <c r="D1161" s="30" t="str">
        <f t="shared" si="122"/>
        <v/>
      </c>
      <c r="E1161" s="30" t="str">
        <f t="shared" si="123"/>
        <v/>
      </c>
      <c r="F1161" s="30" t="str">
        <f t="shared" si="124"/>
        <v/>
      </c>
      <c r="G1161" s="30" t="str">
        <f t="shared" si="125"/>
        <v/>
      </c>
      <c r="H1161" s="101" t="str">
        <f>IF(AND(M1161&gt;0,M1161&lt;=STATS!$C$22),1,"")</f>
        <v/>
      </c>
      <c r="J1161" s="12">
        <v>1160</v>
      </c>
      <c r="K1161"/>
      <c r="L1161"/>
      <c r="R1161" s="7"/>
      <c r="S1161" s="7"/>
      <c r="T1161" s="13"/>
      <c r="U1161" s="13"/>
      <c r="V1161" s="13"/>
      <c r="W1161" s="13"/>
      <c r="EZ1161" s="98"/>
      <c r="FA1161" s="98"/>
      <c r="FB1161" s="98"/>
      <c r="FC1161" s="98"/>
      <c r="FD1161" s="98"/>
    </row>
    <row r="1162" spans="2:160">
      <c r="B1162" s="30">
        <f t="shared" si="120"/>
        <v>0</v>
      </c>
      <c r="C1162" s="30" t="str">
        <f t="shared" si="121"/>
        <v/>
      </c>
      <c r="D1162" s="30" t="str">
        <f t="shared" si="122"/>
        <v/>
      </c>
      <c r="E1162" s="30" t="str">
        <f t="shared" si="123"/>
        <v/>
      </c>
      <c r="F1162" s="30" t="str">
        <f t="shared" si="124"/>
        <v/>
      </c>
      <c r="G1162" s="30" t="str">
        <f t="shared" si="125"/>
        <v/>
      </c>
      <c r="H1162" s="101" t="str">
        <f>IF(AND(M1162&gt;0,M1162&lt;=STATS!$C$22),1,"")</f>
        <v/>
      </c>
      <c r="J1162" s="12">
        <v>1161</v>
      </c>
      <c r="K1162"/>
      <c r="L1162"/>
      <c r="R1162" s="7"/>
      <c r="S1162" s="7"/>
      <c r="T1162" s="13"/>
      <c r="U1162" s="13"/>
      <c r="V1162" s="13"/>
      <c r="W1162" s="13"/>
      <c r="EZ1162" s="98"/>
      <c r="FA1162" s="98"/>
      <c r="FB1162" s="98"/>
      <c r="FC1162" s="98"/>
      <c r="FD1162" s="98"/>
    </row>
    <row r="1163" spans="2:160">
      <c r="B1163" s="30">
        <f t="shared" si="120"/>
        <v>0</v>
      </c>
      <c r="C1163" s="30" t="str">
        <f t="shared" si="121"/>
        <v/>
      </c>
      <c r="D1163" s="30" t="str">
        <f t="shared" si="122"/>
        <v/>
      </c>
      <c r="E1163" s="30" t="str">
        <f t="shared" si="123"/>
        <v/>
      </c>
      <c r="F1163" s="30" t="str">
        <f t="shared" si="124"/>
        <v/>
      </c>
      <c r="G1163" s="30" t="str">
        <f t="shared" si="125"/>
        <v/>
      </c>
      <c r="H1163" s="101" t="str">
        <f>IF(AND(M1163&gt;0,M1163&lt;=STATS!$C$22),1,"")</f>
        <v/>
      </c>
      <c r="J1163" s="12">
        <v>1162</v>
      </c>
      <c r="K1163"/>
      <c r="L1163"/>
      <c r="R1163" s="7"/>
      <c r="S1163" s="7"/>
      <c r="T1163" s="13"/>
      <c r="U1163" s="13"/>
      <c r="V1163" s="13"/>
      <c r="W1163" s="13"/>
      <c r="EZ1163" s="98"/>
      <c r="FA1163" s="98"/>
      <c r="FB1163" s="98"/>
      <c r="FC1163" s="98"/>
      <c r="FD1163" s="98"/>
    </row>
    <row r="1164" spans="2:160">
      <c r="B1164" s="30">
        <f t="shared" si="120"/>
        <v>0</v>
      </c>
      <c r="C1164" s="30" t="str">
        <f t="shared" si="121"/>
        <v/>
      </c>
      <c r="D1164" s="30" t="str">
        <f t="shared" si="122"/>
        <v/>
      </c>
      <c r="E1164" s="30" t="str">
        <f t="shared" si="123"/>
        <v/>
      </c>
      <c r="F1164" s="30" t="str">
        <f t="shared" si="124"/>
        <v/>
      </c>
      <c r="G1164" s="30" t="str">
        <f t="shared" si="125"/>
        <v/>
      </c>
      <c r="H1164" s="101" t="str">
        <f>IF(AND(M1164&gt;0,M1164&lt;=STATS!$C$22),1,"")</f>
        <v/>
      </c>
      <c r="J1164" s="12">
        <v>1163</v>
      </c>
      <c r="K1164"/>
      <c r="L1164"/>
      <c r="R1164" s="7"/>
      <c r="S1164" s="7"/>
      <c r="T1164" s="13"/>
      <c r="U1164" s="13"/>
      <c r="V1164" s="13"/>
      <c r="W1164" s="13"/>
      <c r="EZ1164" s="98"/>
      <c r="FA1164" s="98"/>
      <c r="FB1164" s="98"/>
      <c r="FC1164" s="98"/>
      <c r="FD1164" s="98"/>
    </row>
    <row r="1165" spans="2:160">
      <c r="B1165" s="30">
        <f t="shared" si="120"/>
        <v>0</v>
      </c>
      <c r="C1165" s="30" t="str">
        <f t="shared" si="121"/>
        <v/>
      </c>
      <c r="D1165" s="30" t="str">
        <f t="shared" si="122"/>
        <v/>
      </c>
      <c r="E1165" s="30" t="str">
        <f t="shared" si="123"/>
        <v/>
      </c>
      <c r="F1165" s="30" t="str">
        <f t="shared" si="124"/>
        <v/>
      </c>
      <c r="G1165" s="30" t="str">
        <f t="shared" si="125"/>
        <v/>
      </c>
      <c r="H1165" s="101" t="str">
        <f>IF(AND(M1165&gt;0,M1165&lt;=STATS!$C$22),1,"")</f>
        <v/>
      </c>
      <c r="J1165" s="12">
        <v>1164</v>
      </c>
      <c r="K1165"/>
      <c r="L1165"/>
      <c r="R1165" s="7"/>
      <c r="S1165" s="7"/>
      <c r="T1165" s="13"/>
      <c r="U1165" s="13"/>
      <c r="V1165" s="13"/>
      <c r="W1165" s="13"/>
      <c r="EZ1165" s="98"/>
      <c r="FA1165" s="98"/>
      <c r="FB1165" s="98"/>
      <c r="FC1165" s="98"/>
      <c r="FD1165" s="98"/>
    </row>
    <row r="1166" spans="2:160">
      <c r="B1166" s="30">
        <f t="shared" si="120"/>
        <v>0</v>
      </c>
      <c r="C1166" s="30" t="str">
        <f t="shared" si="121"/>
        <v/>
      </c>
      <c r="D1166" s="30" t="str">
        <f t="shared" si="122"/>
        <v/>
      </c>
      <c r="E1166" s="30" t="str">
        <f t="shared" si="123"/>
        <v/>
      </c>
      <c r="F1166" s="30" t="str">
        <f t="shared" si="124"/>
        <v/>
      </c>
      <c r="G1166" s="30" t="str">
        <f t="shared" si="125"/>
        <v/>
      </c>
      <c r="H1166" s="101" t="str">
        <f>IF(AND(M1166&gt;0,M1166&lt;=STATS!$C$22),1,"")</f>
        <v/>
      </c>
      <c r="J1166" s="12">
        <v>1165</v>
      </c>
      <c r="K1166"/>
      <c r="L1166"/>
      <c r="R1166" s="7"/>
      <c r="S1166" s="7"/>
      <c r="T1166" s="13"/>
      <c r="U1166" s="13"/>
      <c r="V1166" s="13"/>
      <c r="W1166" s="13"/>
      <c r="EZ1166" s="98"/>
      <c r="FA1166" s="98"/>
      <c r="FB1166" s="98"/>
      <c r="FC1166" s="98"/>
      <c r="FD1166" s="98"/>
    </row>
    <row r="1167" spans="2:160">
      <c r="B1167" s="30">
        <f t="shared" si="120"/>
        <v>0</v>
      </c>
      <c r="C1167" s="30" t="str">
        <f t="shared" si="121"/>
        <v/>
      </c>
      <c r="D1167" s="30" t="str">
        <f t="shared" si="122"/>
        <v/>
      </c>
      <c r="E1167" s="30" t="str">
        <f t="shared" si="123"/>
        <v/>
      </c>
      <c r="F1167" s="30" t="str">
        <f t="shared" si="124"/>
        <v/>
      </c>
      <c r="G1167" s="30" t="str">
        <f t="shared" si="125"/>
        <v/>
      </c>
      <c r="H1167" s="101" t="str">
        <f>IF(AND(M1167&gt;0,M1167&lt;=STATS!$C$22),1,"")</f>
        <v/>
      </c>
      <c r="J1167" s="12">
        <v>1166</v>
      </c>
      <c r="K1167"/>
      <c r="L1167"/>
      <c r="R1167" s="7"/>
      <c r="S1167" s="7"/>
      <c r="T1167" s="13"/>
      <c r="U1167" s="13"/>
      <c r="V1167" s="13"/>
      <c r="W1167" s="13"/>
      <c r="EZ1167" s="98"/>
      <c r="FA1167" s="98"/>
      <c r="FB1167" s="98"/>
      <c r="FC1167" s="98"/>
      <c r="FD1167" s="98"/>
    </row>
    <row r="1168" spans="2:160">
      <c r="B1168" s="30">
        <f t="shared" si="120"/>
        <v>0</v>
      </c>
      <c r="C1168" s="30" t="str">
        <f t="shared" si="121"/>
        <v/>
      </c>
      <c r="D1168" s="30" t="str">
        <f t="shared" si="122"/>
        <v/>
      </c>
      <c r="E1168" s="30" t="str">
        <f t="shared" si="123"/>
        <v/>
      </c>
      <c r="F1168" s="30" t="str">
        <f t="shared" si="124"/>
        <v/>
      </c>
      <c r="G1168" s="30" t="str">
        <f t="shared" si="125"/>
        <v/>
      </c>
      <c r="H1168" s="101" t="str">
        <f>IF(AND(M1168&gt;0,M1168&lt;=STATS!$C$22),1,"")</f>
        <v/>
      </c>
      <c r="J1168" s="12">
        <v>1167</v>
      </c>
      <c r="K1168"/>
      <c r="L1168"/>
      <c r="R1168" s="7"/>
      <c r="S1168" s="7"/>
      <c r="T1168" s="13"/>
      <c r="U1168" s="13"/>
      <c r="V1168" s="13"/>
      <c r="W1168" s="13"/>
      <c r="EZ1168" s="98"/>
      <c r="FA1168" s="98"/>
      <c r="FB1168" s="98"/>
      <c r="FC1168" s="98"/>
      <c r="FD1168" s="98"/>
    </row>
    <row r="1169" spans="2:160">
      <c r="B1169" s="30">
        <f t="shared" si="120"/>
        <v>0</v>
      </c>
      <c r="C1169" s="30" t="str">
        <f t="shared" si="121"/>
        <v/>
      </c>
      <c r="D1169" s="30" t="str">
        <f t="shared" si="122"/>
        <v/>
      </c>
      <c r="E1169" s="30" t="str">
        <f t="shared" si="123"/>
        <v/>
      </c>
      <c r="F1169" s="30" t="str">
        <f t="shared" si="124"/>
        <v/>
      </c>
      <c r="G1169" s="30" t="str">
        <f t="shared" si="125"/>
        <v/>
      </c>
      <c r="H1169" s="101" t="str">
        <f>IF(AND(M1169&gt;0,M1169&lt;=STATS!$C$22),1,"")</f>
        <v/>
      </c>
      <c r="J1169" s="12">
        <v>1168</v>
      </c>
      <c r="K1169"/>
      <c r="L1169"/>
      <c r="R1169" s="7"/>
      <c r="S1169" s="7"/>
      <c r="T1169" s="13"/>
      <c r="U1169" s="13"/>
      <c r="V1169" s="13"/>
      <c r="W1169" s="13"/>
      <c r="EZ1169" s="98"/>
      <c r="FA1169" s="98"/>
      <c r="FB1169" s="98"/>
      <c r="FC1169" s="98"/>
      <c r="FD1169" s="98"/>
    </row>
    <row r="1170" spans="2:160">
      <c r="B1170" s="30">
        <f t="shared" si="120"/>
        <v>0</v>
      </c>
      <c r="C1170" s="30" t="str">
        <f t="shared" si="121"/>
        <v/>
      </c>
      <c r="D1170" s="30" t="str">
        <f t="shared" si="122"/>
        <v/>
      </c>
      <c r="E1170" s="30" t="str">
        <f t="shared" si="123"/>
        <v/>
      </c>
      <c r="F1170" s="30" t="str">
        <f t="shared" si="124"/>
        <v/>
      </c>
      <c r="G1170" s="30" t="str">
        <f t="shared" si="125"/>
        <v/>
      </c>
      <c r="H1170" s="101" t="str">
        <f>IF(AND(M1170&gt;0,M1170&lt;=STATS!$C$22),1,"")</f>
        <v/>
      </c>
      <c r="J1170" s="12">
        <v>1169</v>
      </c>
      <c r="K1170"/>
      <c r="L1170"/>
      <c r="R1170" s="7"/>
      <c r="S1170" s="7"/>
      <c r="T1170" s="13"/>
      <c r="U1170" s="13"/>
      <c r="V1170" s="13"/>
      <c r="W1170" s="13"/>
      <c r="EZ1170" s="98"/>
      <c r="FA1170" s="98"/>
      <c r="FB1170" s="98"/>
      <c r="FC1170" s="98"/>
      <c r="FD1170" s="98"/>
    </row>
    <row r="1171" spans="2:160">
      <c r="B1171" s="30">
        <f t="shared" si="120"/>
        <v>0</v>
      </c>
      <c r="C1171" s="30" t="str">
        <f t="shared" si="121"/>
        <v/>
      </c>
      <c r="D1171" s="30" t="str">
        <f t="shared" si="122"/>
        <v/>
      </c>
      <c r="E1171" s="30" t="str">
        <f t="shared" si="123"/>
        <v/>
      </c>
      <c r="F1171" s="30" t="str">
        <f t="shared" si="124"/>
        <v/>
      </c>
      <c r="G1171" s="30" t="str">
        <f t="shared" si="125"/>
        <v/>
      </c>
      <c r="H1171" s="101" t="str">
        <f>IF(AND(M1171&gt;0,M1171&lt;=STATS!$C$22),1,"")</f>
        <v/>
      </c>
      <c r="J1171" s="12">
        <v>1170</v>
      </c>
      <c r="K1171"/>
      <c r="L1171"/>
      <c r="R1171" s="7"/>
      <c r="S1171" s="7"/>
      <c r="T1171" s="13"/>
      <c r="U1171" s="13"/>
      <c r="V1171" s="13"/>
      <c r="W1171" s="13"/>
      <c r="EZ1171" s="98"/>
      <c r="FA1171" s="98"/>
      <c r="FB1171" s="98"/>
      <c r="FC1171" s="98"/>
      <c r="FD1171" s="98"/>
    </row>
    <row r="1172" spans="2:160">
      <c r="B1172" s="30">
        <f t="shared" si="120"/>
        <v>0</v>
      </c>
      <c r="C1172" s="30" t="str">
        <f t="shared" si="121"/>
        <v/>
      </c>
      <c r="D1172" s="30" t="str">
        <f t="shared" si="122"/>
        <v/>
      </c>
      <c r="E1172" s="30" t="str">
        <f t="shared" si="123"/>
        <v/>
      </c>
      <c r="F1172" s="30" t="str">
        <f t="shared" si="124"/>
        <v/>
      </c>
      <c r="G1172" s="30" t="str">
        <f t="shared" si="125"/>
        <v/>
      </c>
      <c r="H1172" s="101" t="str">
        <f>IF(AND(M1172&gt;0,M1172&lt;=STATS!$C$22),1,"")</f>
        <v/>
      </c>
      <c r="J1172" s="12">
        <v>1171</v>
      </c>
      <c r="K1172"/>
      <c r="L1172"/>
      <c r="R1172" s="7"/>
      <c r="S1172" s="7"/>
      <c r="T1172" s="13"/>
      <c r="U1172" s="13"/>
      <c r="V1172" s="13"/>
      <c r="W1172" s="13"/>
      <c r="EZ1172" s="98"/>
      <c r="FA1172" s="98"/>
      <c r="FB1172" s="98"/>
      <c r="FC1172" s="98"/>
      <c r="FD1172" s="98"/>
    </row>
    <row r="1173" spans="2:160">
      <c r="B1173" s="30">
        <f t="shared" si="120"/>
        <v>0</v>
      </c>
      <c r="C1173" s="30" t="str">
        <f t="shared" si="121"/>
        <v/>
      </c>
      <c r="D1173" s="30" t="str">
        <f t="shared" si="122"/>
        <v/>
      </c>
      <c r="E1173" s="30" t="str">
        <f t="shared" si="123"/>
        <v/>
      </c>
      <c r="F1173" s="30" t="str">
        <f t="shared" si="124"/>
        <v/>
      </c>
      <c r="G1173" s="30" t="str">
        <f t="shared" si="125"/>
        <v/>
      </c>
      <c r="H1173" s="101" t="str">
        <f>IF(AND(M1173&gt;0,M1173&lt;=STATS!$C$22),1,"")</f>
        <v/>
      </c>
      <c r="J1173" s="12">
        <v>1172</v>
      </c>
      <c r="K1173"/>
      <c r="L1173"/>
      <c r="R1173" s="7"/>
      <c r="S1173" s="7"/>
      <c r="T1173" s="13"/>
      <c r="U1173" s="13"/>
      <c r="V1173" s="13"/>
      <c r="W1173" s="13"/>
      <c r="EZ1173" s="98"/>
      <c r="FA1173" s="98"/>
      <c r="FB1173" s="98"/>
      <c r="FC1173" s="98"/>
      <c r="FD1173" s="98"/>
    </row>
    <row r="1174" spans="2:160">
      <c r="B1174" s="30">
        <f t="shared" si="120"/>
        <v>0</v>
      </c>
      <c r="C1174" s="30" t="str">
        <f t="shared" si="121"/>
        <v/>
      </c>
      <c r="D1174" s="30" t="str">
        <f t="shared" si="122"/>
        <v/>
      </c>
      <c r="E1174" s="30" t="str">
        <f t="shared" si="123"/>
        <v/>
      </c>
      <c r="F1174" s="30" t="str">
        <f t="shared" si="124"/>
        <v/>
      </c>
      <c r="G1174" s="30" t="str">
        <f t="shared" si="125"/>
        <v/>
      </c>
      <c r="H1174" s="101" t="str">
        <f>IF(AND(M1174&gt;0,M1174&lt;=STATS!$C$22),1,"")</f>
        <v/>
      </c>
      <c r="J1174" s="12">
        <v>1173</v>
      </c>
      <c r="K1174"/>
      <c r="L1174"/>
      <c r="R1174" s="7"/>
      <c r="S1174" s="7"/>
      <c r="T1174" s="13"/>
      <c r="U1174" s="13"/>
      <c r="V1174" s="13"/>
      <c r="W1174" s="13"/>
      <c r="EZ1174" s="98"/>
      <c r="FA1174" s="98"/>
      <c r="FB1174" s="98"/>
      <c r="FC1174" s="98"/>
      <c r="FD1174" s="98"/>
    </row>
    <row r="1175" spans="2:160">
      <c r="B1175" s="30">
        <f t="shared" si="120"/>
        <v>0</v>
      </c>
      <c r="C1175" s="30" t="str">
        <f t="shared" si="121"/>
        <v/>
      </c>
      <c r="D1175" s="30" t="str">
        <f t="shared" si="122"/>
        <v/>
      </c>
      <c r="E1175" s="30" t="str">
        <f t="shared" si="123"/>
        <v/>
      </c>
      <c r="F1175" s="30" t="str">
        <f t="shared" si="124"/>
        <v/>
      </c>
      <c r="G1175" s="30" t="str">
        <f t="shared" si="125"/>
        <v/>
      </c>
      <c r="H1175" s="101" t="str">
        <f>IF(AND(M1175&gt;0,M1175&lt;=STATS!$C$22),1,"")</f>
        <v/>
      </c>
      <c r="J1175" s="12">
        <v>1174</v>
      </c>
      <c r="K1175"/>
      <c r="L1175"/>
      <c r="R1175" s="7"/>
      <c r="S1175" s="7"/>
      <c r="T1175" s="13"/>
      <c r="U1175" s="13"/>
      <c r="V1175" s="13"/>
      <c r="W1175" s="13"/>
      <c r="EZ1175" s="98"/>
      <c r="FA1175" s="98"/>
      <c r="FB1175" s="98"/>
      <c r="FC1175" s="98"/>
      <c r="FD1175" s="98"/>
    </row>
    <row r="1176" spans="2:160">
      <c r="B1176" s="30">
        <f t="shared" si="120"/>
        <v>0</v>
      </c>
      <c r="C1176" s="30" t="str">
        <f t="shared" si="121"/>
        <v/>
      </c>
      <c r="D1176" s="30" t="str">
        <f t="shared" si="122"/>
        <v/>
      </c>
      <c r="E1176" s="30" t="str">
        <f t="shared" si="123"/>
        <v/>
      </c>
      <c r="F1176" s="30" t="str">
        <f t="shared" si="124"/>
        <v/>
      </c>
      <c r="G1176" s="30" t="str">
        <f t="shared" si="125"/>
        <v/>
      </c>
      <c r="H1176" s="101" t="str">
        <f>IF(AND(M1176&gt;0,M1176&lt;=STATS!$C$22),1,"")</f>
        <v/>
      </c>
      <c r="J1176" s="12">
        <v>1175</v>
      </c>
      <c r="K1176"/>
      <c r="L1176"/>
      <c r="R1176" s="7"/>
      <c r="S1176" s="7"/>
      <c r="T1176" s="13"/>
      <c r="U1176" s="13"/>
      <c r="V1176" s="13"/>
      <c r="W1176" s="13"/>
      <c r="EZ1176" s="98"/>
      <c r="FA1176" s="98"/>
      <c r="FB1176" s="98"/>
      <c r="FC1176" s="98"/>
      <c r="FD1176" s="98"/>
    </row>
    <row r="1177" spans="2:160">
      <c r="B1177" s="30">
        <f t="shared" si="120"/>
        <v>0</v>
      </c>
      <c r="C1177" s="30" t="str">
        <f t="shared" si="121"/>
        <v/>
      </c>
      <c r="D1177" s="30" t="str">
        <f t="shared" si="122"/>
        <v/>
      </c>
      <c r="E1177" s="30" t="str">
        <f t="shared" si="123"/>
        <v/>
      </c>
      <c r="F1177" s="30" t="str">
        <f t="shared" si="124"/>
        <v/>
      </c>
      <c r="G1177" s="30" t="str">
        <f t="shared" si="125"/>
        <v/>
      </c>
      <c r="H1177" s="101" t="str">
        <f>IF(AND(M1177&gt;0,M1177&lt;=STATS!$C$22),1,"")</f>
        <v/>
      </c>
      <c r="J1177" s="12">
        <v>1176</v>
      </c>
      <c r="K1177"/>
      <c r="L1177"/>
      <c r="R1177" s="7"/>
      <c r="S1177" s="7"/>
      <c r="T1177" s="13"/>
      <c r="U1177" s="13"/>
      <c r="V1177" s="13"/>
      <c r="W1177" s="13"/>
      <c r="EZ1177" s="98"/>
      <c r="FA1177" s="98"/>
      <c r="FB1177" s="98"/>
      <c r="FC1177" s="98"/>
      <c r="FD1177" s="98"/>
    </row>
    <row r="1178" spans="2:160">
      <c r="B1178" s="30">
        <f t="shared" si="120"/>
        <v>0</v>
      </c>
      <c r="C1178" s="30" t="str">
        <f t="shared" si="121"/>
        <v/>
      </c>
      <c r="D1178" s="30" t="str">
        <f t="shared" si="122"/>
        <v/>
      </c>
      <c r="E1178" s="30" t="str">
        <f t="shared" si="123"/>
        <v/>
      </c>
      <c r="F1178" s="30" t="str">
        <f t="shared" si="124"/>
        <v/>
      </c>
      <c r="G1178" s="30" t="str">
        <f t="shared" si="125"/>
        <v/>
      </c>
      <c r="H1178" s="101" t="str">
        <f>IF(AND(M1178&gt;0,M1178&lt;=STATS!$C$22),1,"")</f>
        <v/>
      </c>
      <c r="J1178" s="12">
        <v>1177</v>
      </c>
      <c r="K1178"/>
      <c r="L1178"/>
      <c r="R1178" s="7"/>
      <c r="S1178" s="7"/>
      <c r="T1178" s="13"/>
      <c r="U1178" s="13"/>
      <c r="V1178" s="13"/>
      <c r="W1178" s="13"/>
      <c r="EZ1178" s="98"/>
      <c r="FA1178" s="98"/>
      <c r="FB1178" s="98"/>
      <c r="FC1178" s="98"/>
      <c r="FD1178" s="98"/>
    </row>
    <row r="1179" spans="2:160">
      <c r="B1179" s="30">
        <f t="shared" si="120"/>
        <v>0</v>
      </c>
      <c r="C1179" s="30" t="str">
        <f t="shared" si="121"/>
        <v/>
      </c>
      <c r="D1179" s="30" t="str">
        <f t="shared" si="122"/>
        <v/>
      </c>
      <c r="E1179" s="30" t="str">
        <f t="shared" si="123"/>
        <v/>
      </c>
      <c r="F1179" s="30" t="str">
        <f t="shared" si="124"/>
        <v/>
      </c>
      <c r="G1179" s="30" t="str">
        <f t="shared" si="125"/>
        <v/>
      </c>
      <c r="H1179" s="101" t="str">
        <f>IF(AND(M1179&gt;0,M1179&lt;=STATS!$C$22),1,"")</f>
        <v/>
      </c>
      <c r="J1179" s="12">
        <v>1178</v>
      </c>
      <c r="K1179"/>
      <c r="L1179"/>
      <c r="R1179" s="7"/>
      <c r="S1179" s="7"/>
      <c r="T1179" s="13"/>
      <c r="U1179" s="13"/>
      <c r="V1179" s="13"/>
      <c r="W1179" s="13"/>
      <c r="EZ1179" s="98"/>
      <c r="FA1179" s="98"/>
      <c r="FB1179" s="98"/>
      <c r="FC1179" s="98"/>
      <c r="FD1179" s="98"/>
    </row>
    <row r="1180" spans="2:160">
      <c r="B1180" s="30">
        <f t="shared" si="120"/>
        <v>0</v>
      </c>
      <c r="C1180" s="30" t="str">
        <f t="shared" si="121"/>
        <v/>
      </c>
      <c r="D1180" s="30" t="str">
        <f t="shared" si="122"/>
        <v/>
      </c>
      <c r="E1180" s="30" t="str">
        <f t="shared" si="123"/>
        <v/>
      </c>
      <c r="F1180" s="30" t="str">
        <f t="shared" si="124"/>
        <v/>
      </c>
      <c r="G1180" s="30" t="str">
        <f t="shared" si="125"/>
        <v/>
      </c>
      <c r="H1180" s="101" t="str">
        <f>IF(AND(M1180&gt;0,M1180&lt;=STATS!$C$22),1,"")</f>
        <v/>
      </c>
      <c r="J1180" s="12">
        <v>1179</v>
      </c>
      <c r="K1180"/>
      <c r="L1180"/>
      <c r="R1180" s="7"/>
      <c r="S1180" s="7"/>
      <c r="T1180" s="13"/>
      <c r="U1180" s="13"/>
      <c r="V1180" s="13"/>
      <c r="W1180" s="13"/>
      <c r="EZ1180" s="98"/>
      <c r="FA1180" s="98"/>
      <c r="FB1180" s="98"/>
      <c r="FC1180" s="98"/>
      <c r="FD1180" s="98"/>
    </row>
    <row r="1181" spans="2:160">
      <c r="B1181" s="30">
        <f t="shared" si="120"/>
        <v>0</v>
      </c>
      <c r="C1181" s="30" t="str">
        <f t="shared" si="121"/>
        <v/>
      </c>
      <c r="D1181" s="30" t="str">
        <f t="shared" si="122"/>
        <v/>
      </c>
      <c r="E1181" s="30" t="str">
        <f t="shared" si="123"/>
        <v/>
      </c>
      <c r="F1181" s="30" t="str">
        <f t="shared" si="124"/>
        <v/>
      </c>
      <c r="G1181" s="30" t="str">
        <f t="shared" si="125"/>
        <v/>
      </c>
      <c r="H1181" s="101" t="str">
        <f>IF(AND(M1181&gt;0,M1181&lt;=STATS!$C$22),1,"")</f>
        <v/>
      </c>
      <c r="J1181" s="12">
        <v>1180</v>
      </c>
      <c r="K1181"/>
      <c r="L1181"/>
      <c r="R1181" s="7"/>
      <c r="S1181" s="7"/>
      <c r="T1181" s="13"/>
      <c r="U1181" s="13"/>
      <c r="V1181" s="13"/>
      <c r="W1181" s="13"/>
      <c r="EZ1181" s="98"/>
      <c r="FA1181" s="98"/>
      <c r="FB1181" s="98"/>
      <c r="FC1181" s="98"/>
      <c r="FD1181" s="98"/>
    </row>
    <row r="1182" spans="2:160">
      <c r="B1182" s="30">
        <f t="shared" si="120"/>
        <v>0</v>
      </c>
      <c r="C1182" s="30" t="str">
        <f t="shared" si="121"/>
        <v/>
      </c>
      <c r="D1182" s="30" t="str">
        <f t="shared" si="122"/>
        <v/>
      </c>
      <c r="E1182" s="30" t="str">
        <f t="shared" si="123"/>
        <v/>
      </c>
      <c r="F1182" s="30" t="str">
        <f t="shared" si="124"/>
        <v/>
      </c>
      <c r="G1182" s="30" t="str">
        <f t="shared" si="125"/>
        <v/>
      </c>
      <c r="H1182" s="101" t="str">
        <f>IF(AND(M1182&gt;0,M1182&lt;=STATS!$C$22),1,"")</f>
        <v/>
      </c>
      <c r="J1182" s="12">
        <v>1181</v>
      </c>
      <c r="K1182"/>
      <c r="L1182"/>
      <c r="R1182" s="7"/>
      <c r="S1182" s="7"/>
      <c r="T1182" s="13"/>
      <c r="U1182" s="13"/>
      <c r="V1182" s="13"/>
      <c r="W1182" s="13"/>
      <c r="EZ1182" s="98"/>
      <c r="FA1182" s="98"/>
      <c r="FB1182" s="98"/>
      <c r="FC1182" s="98"/>
      <c r="FD1182" s="98"/>
    </row>
    <row r="1183" spans="2:160">
      <c r="B1183" s="30">
        <f t="shared" si="120"/>
        <v>0</v>
      </c>
      <c r="C1183" s="30" t="str">
        <f t="shared" si="121"/>
        <v/>
      </c>
      <c r="D1183" s="30" t="str">
        <f t="shared" si="122"/>
        <v/>
      </c>
      <c r="E1183" s="30" t="str">
        <f t="shared" si="123"/>
        <v/>
      </c>
      <c r="F1183" s="30" t="str">
        <f t="shared" si="124"/>
        <v/>
      </c>
      <c r="G1183" s="30" t="str">
        <f t="shared" si="125"/>
        <v/>
      </c>
      <c r="H1183" s="101" t="str">
        <f>IF(AND(M1183&gt;0,M1183&lt;=STATS!$C$22),1,"")</f>
        <v/>
      </c>
      <c r="J1183" s="12">
        <v>1182</v>
      </c>
      <c r="K1183"/>
      <c r="L1183"/>
      <c r="R1183" s="7"/>
      <c r="S1183" s="7"/>
      <c r="T1183" s="13"/>
      <c r="U1183" s="13"/>
      <c r="V1183" s="13"/>
      <c r="W1183" s="13"/>
      <c r="EZ1183" s="98"/>
      <c r="FA1183" s="98"/>
      <c r="FB1183" s="98"/>
      <c r="FC1183" s="98"/>
      <c r="FD1183" s="98"/>
    </row>
    <row r="1184" spans="2:160">
      <c r="B1184" s="30">
        <f t="shared" si="120"/>
        <v>0</v>
      </c>
      <c r="C1184" s="30" t="str">
        <f t="shared" si="121"/>
        <v/>
      </c>
      <c r="D1184" s="30" t="str">
        <f t="shared" si="122"/>
        <v/>
      </c>
      <c r="E1184" s="30" t="str">
        <f t="shared" si="123"/>
        <v/>
      </c>
      <c r="F1184" s="30" t="str">
        <f t="shared" si="124"/>
        <v/>
      </c>
      <c r="G1184" s="30" t="str">
        <f t="shared" si="125"/>
        <v/>
      </c>
      <c r="H1184" s="101" t="str">
        <f>IF(AND(M1184&gt;0,M1184&lt;=STATS!$C$22),1,"")</f>
        <v/>
      </c>
      <c r="J1184" s="12">
        <v>1183</v>
      </c>
      <c r="K1184"/>
      <c r="L1184"/>
      <c r="R1184" s="7"/>
      <c r="S1184" s="7"/>
      <c r="T1184" s="13"/>
      <c r="U1184" s="13"/>
      <c r="V1184" s="13"/>
      <c r="W1184" s="13"/>
      <c r="EZ1184" s="98"/>
      <c r="FA1184" s="98"/>
      <c r="FB1184" s="98"/>
      <c r="FC1184" s="98"/>
      <c r="FD1184" s="98"/>
    </row>
    <row r="1185" spans="2:160">
      <c r="B1185" s="30">
        <f t="shared" si="120"/>
        <v>0</v>
      </c>
      <c r="C1185" s="30" t="str">
        <f t="shared" si="121"/>
        <v/>
      </c>
      <c r="D1185" s="30" t="str">
        <f t="shared" si="122"/>
        <v/>
      </c>
      <c r="E1185" s="30" t="str">
        <f t="shared" si="123"/>
        <v/>
      </c>
      <c r="F1185" s="30" t="str">
        <f t="shared" si="124"/>
        <v/>
      </c>
      <c r="G1185" s="30" t="str">
        <f t="shared" si="125"/>
        <v/>
      </c>
      <c r="H1185" s="101" t="str">
        <f>IF(AND(M1185&gt;0,M1185&lt;=STATS!$C$22),1,"")</f>
        <v/>
      </c>
      <c r="J1185" s="12">
        <v>1184</v>
      </c>
      <c r="K1185"/>
      <c r="L1185"/>
      <c r="R1185" s="7"/>
      <c r="S1185" s="7"/>
      <c r="T1185" s="13"/>
      <c r="U1185" s="13"/>
      <c r="V1185" s="13"/>
      <c r="W1185" s="13"/>
      <c r="EZ1185" s="98"/>
      <c r="FA1185" s="98"/>
      <c r="FB1185" s="98"/>
      <c r="FC1185" s="98"/>
      <c r="FD1185" s="98"/>
    </row>
    <row r="1186" spans="2:160">
      <c r="B1186" s="30">
        <f t="shared" si="120"/>
        <v>0</v>
      </c>
      <c r="C1186" s="30" t="str">
        <f t="shared" si="121"/>
        <v/>
      </c>
      <c r="D1186" s="30" t="str">
        <f t="shared" si="122"/>
        <v/>
      </c>
      <c r="E1186" s="30" t="str">
        <f t="shared" si="123"/>
        <v/>
      </c>
      <c r="F1186" s="30" t="str">
        <f t="shared" si="124"/>
        <v/>
      </c>
      <c r="G1186" s="30" t="str">
        <f t="shared" si="125"/>
        <v/>
      </c>
      <c r="H1186" s="101" t="str">
        <f>IF(AND(M1186&gt;0,M1186&lt;=STATS!$C$22),1,"")</f>
        <v/>
      </c>
      <c r="J1186" s="12">
        <v>1185</v>
      </c>
      <c r="K1186"/>
      <c r="L1186"/>
      <c r="R1186" s="7"/>
      <c r="S1186" s="7"/>
      <c r="T1186" s="13"/>
      <c r="U1186" s="13"/>
      <c r="V1186" s="13"/>
      <c r="W1186" s="13"/>
      <c r="EZ1186" s="98"/>
      <c r="FA1186" s="98"/>
      <c r="FB1186" s="98"/>
      <c r="FC1186" s="98"/>
      <c r="FD1186" s="98"/>
    </row>
    <row r="1187" spans="2:160">
      <c r="B1187" s="30">
        <f t="shared" si="120"/>
        <v>0</v>
      </c>
      <c r="C1187" s="30" t="str">
        <f t="shared" si="121"/>
        <v/>
      </c>
      <c r="D1187" s="30" t="str">
        <f t="shared" si="122"/>
        <v/>
      </c>
      <c r="E1187" s="30" t="str">
        <f t="shared" si="123"/>
        <v/>
      </c>
      <c r="F1187" s="30" t="str">
        <f t="shared" si="124"/>
        <v/>
      </c>
      <c r="G1187" s="30" t="str">
        <f t="shared" si="125"/>
        <v/>
      </c>
      <c r="H1187" s="101" t="str">
        <f>IF(AND(M1187&gt;0,M1187&lt;=STATS!$C$22),1,"")</f>
        <v/>
      </c>
      <c r="J1187" s="12">
        <v>1186</v>
      </c>
      <c r="K1187"/>
      <c r="L1187"/>
      <c r="R1187" s="7"/>
      <c r="S1187" s="7"/>
      <c r="T1187" s="13"/>
      <c r="U1187" s="13"/>
      <c r="V1187" s="13"/>
      <c r="W1187" s="13"/>
      <c r="EZ1187" s="98"/>
      <c r="FA1187" s="98"/>
      <c r="FB1187" s="98"/>
      <c r="FC1187" s="98"/>
      <c r="FD1187" s="98"/>
    </row>
    <row r="1188" spans="2:160">
      <c r="B1188" s="30">
        <f t="shared" si="120"/>
        <v>0</v>
      </c>
      <c r="C1188" s="30" t="str">
        <f t="shared" si="121"/>
        <v/>
      </c>
      <c r="D1188" s="30" t="str">
        <f t="shared" si="122"/>
        <v/>
      </c>
      <c r="E1188" s="30" t="str">
        <f t="shared" si="123"/>
        <v/>
      </c>
      <c r="F1188" s="30" t="str">
        <f t="shared" si="124"/>
        <v/>
      </c>
      <c r="G1188" s="30" t="str">
        <f t="shared" si="125"/>
        <v/>
      </c>
      <c r="H1188" s="101" t="str">
        <f>IF(AND(M1188&gt;0,M1188&lt;=STATS!$C$22),1,"")</f>
        <v/>
      </c>
      <c r="J1188" s="12">
        <v>1187</v>
      </c>
      <c r="K1188"/>
      <c r="L1188"/>
      <c r="R1188" s="7"/>
      <c r="S1188" s="7"/>
      <c r="T1188" s="13"/>
      <c r="U1188" s="13"/>
      <c r="V1188" s="13"/>
      <c r="W1188" s="13"/>
      <c r="EZ1188" s="98"/>
      <c r="FA1188" s="98"/>
      <c r="FB1188" s="98"/>
      <c r="FC1188" s="98"/>
      <c r="FD1188" s="98"/>
    </row>
    <row r="1189" spans="2:160">
      <c r="B1189" s="30">
        <f t="shared" si="120"/>
        <v>0</v>
      </c>
      <c r="C1189" s="30" t="str">
        <f t="shared" si="121"/>
        <v/>
      </c>
      <c r="D1189" s="30" t="str">
        <f t="shared" si="122"/>
        <v/>
      </c>
      <c r="E1189" s="30" t="str">
        <f t="shared" si="123"/>
        <v/>
      </c>
      <c r="F1189" s="30" t="str">
        <f t="shared" si="124"/>
        <v/>
      </c>
      <c r="G1189" s="30" t="str">
        <f t="shared" si="125"/>
        <v/>
      </c>
      <c r="H1189" s="101" t="str">
        <f>IF(AND(M1189&gt;0,M1189&lt;=STATS!$C$22),1,"")</f>
        <v/>
      </c>
      <c r="J1189" s="12">
        <v>1188</v>
      </c>
      <c r="K1189"/>
      <c r="L1189"/>
      <c r="R1189" s="7"/>
      <c r="S1189" s="7"/>
      <c r="T1189" s="13"/>
      <c r="U1189" s="13"/>
      <c r="V1189" s="13"/>
      <c r="W1189" s="13"/>
      <c r="EZ1189" s="98"/>
      <c r="FA1189" s="98"/>
      <c r="FB1189" s="98"/>
      <c r="FC1189" s="98"/>
      <c r="FD1189" s="98"/>
    </row>
    <row r="1190" spans="2:160">
      <c r="B1190" s="30">
        <f t="shared" si="120"/>
        <v>0</v>
      </c>
      <c r="C1190" s="30" t="str">
        <f t="shared" si="121"/>
        <v/>
      </c>
      <c r="D1190" s="30" t="str">
        <f t="shared" si="122"/>
        <v/>
      </c>
      <c r="E1190" s="30" t="str">
        <f t="shared" si="123"/>
        <v/>
      </c>
      <c r="F1190" s="30" t="str">
        <f t="shared" si="124"/>
        <v/>
      </c>
      <c r="G1190" s="30" t="str">
        <f t="shared" si="125"/>
        <v/>
      </c>
      <c r="H1190" s="101" t="str">
        <f>IF(AND(M1190&gt;0,M1190&lt;=STATS!$C$22),1,"")</f>
        <v/>
      </c>
      <c r="J1190" s="12">
        <v>1189</v>
      </c>
      <c r="K1190"/>
      <c r="L1190"/>
      <c r="R1190" s="7"/>
      <c r="S1190" s="7"/>
      <c r="T1190" s="13"/>
      <c r="U1190" s="13"/>
      <c r="V1190" s="13"/>
      <c r="W1190" s="13"/>
      <c r="EZ1190" s="98"/>
      <c r="FA1190" s="98"/>
      <c r="FB1190" s="98"/>
      <c r="FC1190" s="98"/>
      <c r="FD1190" s="98"/>
    </row>
    <row r="1191" spans="2:160">
      <c r="B1191" s="30">
        <f t="shared" si="120"/>
        <v>0</v>
      </c>
      <c r="C1191" s="30" t="str">
        <f t="shared" si="121"/>
        <v/>
      </c>
      <c r="D1191" s="30" t="str">
        <f t="shared" si="122"/>
        <v/>
      </c>
      <c r="E1191" s="30" t="str">
        <f t="shared" si="123"/>
        <v/>
      </c>
      <c r="F1191" s="30" t="str">
        <f t="shared" si="124"/>
        <v/>
      </c>
      <c r="G1191" s="30" t="str">
        <f t="shared" si="125"/>
        <v/>
      </c>
      <c r="H1191" s="101" t="str">
        <f>IF(AND(M1191&gt;0,M1191&lt;=STATS!$C$22),1,"")</f>
        <v/>
      </c>
      <c r="J1191" s="12">
        <v>1190</v>
      </c>
      <c r="K1191"/>
      <c r="L1191"/>
      <c r="R1191" s="7"/>
      <c r="S1191" s="7"/>
      <c r="T1191" s="13"/>
      <c r="U1191" s="13"/>
      <c r="V1191" s="13"/>
      <c r="W1191" s="13"/>
      <c r="EZ1191" s="98"/>
      <c r="FA1191" s="98"/>
      <c r="FB1191" s="98"/>
      <c r="FC1191" s="98"/>
      <c r="FD1191" s="98"/>
    </row>
    <row r="1192" spans="2:160">
      <c r="B1192" s="30">
        <f t="shared" si="120"/>
        <v>0</v>
      </c>
      <c r="C1192" s="30" t="str">
        <f t="shared" si="121"/>
        <v/>
      </c>
      <c r="D1192" s="30" t="str">
        <f t="shared" si="122"/>
        <v/>
      </c>
      <c r="E1192" s="30" t="str">
        <f t="shared" si="123"/>
        <v/>
      </c>
      <c r="F1192" s="30" t="str">
        <f t="shared" si="124"/>
        <v/>
      </c>
      <c r="G1192" s="30" t="str">
        <f t="shared" si="125"/>
        <v/>
      </c>
      <c r="H1192" s="101" t="str">
        <f>IF(AND(M1192&gt;0,M1192&lt;=STATS!$C$22),1,"")</f>
        <v/>
      </c>
      <c r="J1192" s="12">
        <v>1191</v>
      </c>
      <c r="K1192"/>
      <c r="L1192"/>
      <c r="R1192" s="7"/>
      <c r="S1192" s="7"/>
      <c r="T1192" s="13"/>
      <c r="U1192" s="13"/>
      <c r="V1192" s="13"/>
      <c r="W1192" s="13"/>
      <c r="EZ1192" s="98"/>
      <c r="FA1192" s="98"/>
      <c r="FB1192" s="98"/>
      <c r="FC1192" s="98"/>
      <c r="FD1192" s="98"/>
    </row>
    <row r="1193" spans="2:160">
      <c r="B1193" s="30">
        <f t="shared" si="120"/>
        <v>0</v>
      </c>
      <c r="C1193" s="30" t="str">
        <f t="shared" si="121"/>
        <v/>
      </c>
      <c r="D1193" s="30" t="str">
        <f t="shared" si="122"/>
        <v/>
      </c>
      <c r="E1193" s="30" t="str">
        <f t="shared" si="123"/>
        <v/>
      </c>
      <c r="F1193" s="30" t="str">
        <f t="shared" si="124"/>
        <v/>
      </c>
      <c r="G1193" s="30" t="str">
        <f t="shared" si="125"/>
        <v/>
      </c>
      <c r="H1193" s="101" t="str">
        <f>IF(AND(M1193&gt;0,M1193&lt;=STATS!$C$22),1,"")</f>
        <v/>
      </c>
      <c r="J1193" s="12">
        <v>1192</v>
      </c>
      <c r="K1193"/>
      <c r="L1193"/>
      <c r="R1193" s="7"/>
      <c r="S1193" s="7"/>
      <c r="T1193" s="13"/>
      <c r="U1193" s="13"/>
      <c r="V1193" s="13"/>
      <c r="W1193" s="13"/>
      <c r="EZ1193" s="98"/>
      <c r="FA1193" s="98"/>
      <c r="FB1193" s="98"/>
      <c r="FC1193" s="98"/>
      <c r="FD1193" s="98"/>
    </row>
    <row r="1194" spans="2:160">
      <c r="B1194" s="30">
        <f t="shared" si="120"/>
        <v>0</v>
      </c>
      <c r="C1194" s="30" t="str">
        <f t="shared" si="121"/>
        <v/>
      </c>
      <c r="D1194" s="30" t="str">
        <f t="shared" si="122"/>
        <v/>
      </c>
      <c r="E1194" s="30" t="str">
        <f t="shared" si="123"/>
        <v/>
      </c>
      <c r="F1194" s="30" t="str">
        <f t="shared" si="124"/>
        <v/>
      </c>
      <c r="G1194" s="30" t="str">
        <f t="shared" si="125"/>
        <v/>
      </c>
      <c r="H1194" s="101" t="str">
        <f>IF(AND(M1194&gt;0,M1194&lt;=STATS!$C$22),1,"")</f>
        <v/>
      </c>
      <c r="J1194" s="12">
        <v>1193</v>
      </c>
      <c r="K1194"/>
      <c r="L1194"/>
      <c r="R1194" s="7"/>
      <c r="S1194" s="7"/>
      <c r="T1194" s="13"/>
      <c r="U1194" s="13"/>
      <c r="V1194" s="13"/>
      <c r="W1194" s="13"/>
      <c r="EZ1194" s="98"/>
      <c r="FA1194" s="98"/>
      <c r="FB1194" s="98"/>
      <c r="FC1194" s="98"/>
      <c r="FD1194" s="98"/>
    </row>
    <row r="1195" spans="2:160">
      <c r="B1195" s="30">
        <f t="shared" si="120"/>
        <v>0</v>
      </c>
      <c r="C1195" s="30" t="str">
        <f t="shared" si="121"/>
        <v/>
      </c>
      <c r="D1195" s="30" t="str">
        <f t="shared" si="122"/>
        <v/>
      </c>
      <c r="E1195" s="30" t="str">
        <f t="shared" si="123"/>
        <v/>
      </c>
      <c r="F1195" s="30" t="str">
        <f t="shared" si="124"/>
        <v/>
      </c>
      <c r="G1195" s="30" t="str">
        <f t="shared" si="125"/>
        <v/>
      </c>
      <c r="H1195" s="101" t="str">
        <f>IF(AND(M1195&gt;0,M1195&lt;=STATS!$C$22),1,"")</f>
        <v/>
      </c>
      <c r="J1195" s="12">
        <v>1194</v>
      </c>
      <c r="K1195"/>
      <c r="L1195"/>
      <c r="R1195" s="7"/>
      <c r="S1195" s="7"/>
      <c r="T1195" s="13"/>
      <c r="U1195" s="13"/>
      <c r="V1195" s="13"/>
      <c r="W1195" s="13"/>
      <c r="EZ1195" s="98"/>
      <c r="FA1195" s="98"/>
      <c r="FB1195" s="98"/>
      <c r="FC1195" s="98"/>
      <c r="FD1195" s="98"/>
    </row>
    <row r="1196" spans="2:160">
      <c r="B1196" s="30">
        <f t="shared" si="120"/>
        <v>0</v>
      </c>
      <c r="C1196" s="30" t="str">
        <f t="shared" si="121"/>
        <v/>
      </c>
      <c r="D1196" s="30" t="str">
        <f t="shared" si="122"/>
        <v/>
      </c>
      <c r="E1196" s="30" t="str">
        <f t="shared" si="123"/>
        <v/>
      </c>
      <c r="F1196" s="30" t="str">
        <f t="shared" si="124"/>
        <v/>
      </c>
      <c r="G1196" s="30" t="str">
        <f t="shared" si="125"/>
        <v/>
      </c>
      <c r="H1196" s="101" t="str">
        <f>IF(AND(M1196&gt;0,M1196&lt;=STATS!$C$22),1,"")</f>
        <v/>
      </c>
      <c r="J1196" s="12">
        <v>1195</v>
      </c>
      <c r="K1196"/>
      <c r="L1196"/>
      <c r="R1196" s="7"/>
      <c r="S1196" s="7"/>
      <c r="T1196" s="13"/>
      <c r="U1196" s="13"/>
      <c r="V1196" s="13"/>
      <c r="W1196" s="13"/>
      <c r="EZ1196" s="98"/>
      <c r="FA1196" s="98"/>
      <c r="FB1196" s="98"/>
      <c r="FC1196" s="98"/>
      <c r="FD1196" s="98"/>
    </row>
    <row r="1197" spans="2:160">
      <c r="B1197" s="30">
        <f t="shared" si="120"/>
        <v>0</v>
      </c>
      <c r="C1197" s="30" t="str">
        <f t="shared" si="121"/>
        <v/>
      </c>
      <c r="D1197" s="30" t="str">
        <f t="shared" si="122"/>
        <v/>
      </c>
      <c r="E1197" s="30" t="str">
        <f t="shared" si="123"/>
        <v/>
      </c>
      <c r="F1197" s="30" t="str">
        <f t="shared" si="124"/>
        <v/>
      </c>
      <c r="G1197" s="30" t="str">
        <f t="shared" si="125"/>
        <v/>
      </c>
      <c r="H1197" s="101" t="str">
        <f>IF(AND(M1197&gt;0,M1197&lt;=STATS!$C$22),1,"")</f>
        <v/>
      </c>
      <c r="J1197" s="12">
        <v>1196</v>
      </c>
      <c r="K1197"/>
      <c r="L1197"/>
      <c r="R1197" s="7"/>
      <c r="S1197" s="7"/>
      <c r="T1197" s="13"/>
      <c r="U1197" s="13"/>
      <c r="V1197" s="13"/>
      <c r="W1197" s="13"/>
      <c r="EZ1197" s="98"/>
      <c r="FA1197" s="98"/>
      <c r="FB1197" s="98"/>
      <c r="FC1197" s="98"/>
      <c r="FD1197" s="98"/>
    </row>
    <row r="1198" spans="2:160">
      <c r="B1198" s="30">
        <f t="shared" si="120"/>
        <v>0</v>
      </c>
      <c r="C1198" s="30" t="str">
        <f t="shared" si="121"/>
        <v/>
      </c>
      <c r="D1198" s="30" t="str">
        <f t="shared" si="122"/>
        <v/>
      </c>
      <c r="E1198" s="30" t="str">
        <f t="shared" si="123"/>
        <v/>
      </c>
      <c r="F1198" s="30" t="str">
        <f t="shared" si="124"/>
        <v/>
      </c>
      <c r="G1198" s="30" t="str">
        <f t="shared" si="125"/>
        <v/>
      </c>
      <c r="H1198" s="101" t="str">
        <f>IF(AND(M1198&gt;0,M1198&lt;=STATS!$C$22),1,"")</f>
        <v/>
      </c>
      <c r="J1198" s="12">
        <v>1197</v>
      </c>
      <c r="K1198"/>
      <c r="L1198"/>
      <c r="R1198" s="7"/>
      <c r="S1198" s="7"/>
      <c r="T1198" s="13"/>
      <c r="U1198" s="13"/>
      <c r="V1198" s="13"/>
      <c r="W1198" s="13"/>
      <c r="EZ1198" s="98"/>
      <c r="FA1198" s="98"/>
      <c r="FB1198" s="98"/>
      <c r="FC1198" s="98"/>
      <c r="FD1198" s="98"/>
    </row>
    <row r="1199" spans="2:160">
      <c r="B1199" s="30">
        <f t="shared" si="120"/>
        <v>0</v>
      </c>
      <c r="C1199" s="30" t="str">
        <f t="shared" si="121"/>
        <v/>
      </c>
      <c r="D1199" s="30" t="str">
        <f t="shared" si="122"/>
        <v/>
      </c>
      <c r="E1199" s="30" t="str">
        <f t="shared" si="123"/>
        <v/>
      </c>
      <c r="F1199" s="30" t="str">
        <f t="shared" si="124"/>
        <v/>
      </c>
      <c r="G1199" s="30" t="str">
        <f t="shared" si="125"/>
        <v/>
      </c>
      <c r="H1199" s="101" t="str">
        <f>IF(AND(M1199&gt;0,M1199&lt;=STATS!$C$22),1,"")</f>
        <v/>
      </c>
      <c r="J1199" s="12">
        <v>1198</v>
      </c>
      <c r="K1199"/>
      <c r="L1199"/>
      <c r="R1199" s="7"/>
      <c r="S1199" s="7"/>
      <c r="T1199" s="13"/>
      <c r="U1199" s="13"/>
      <c r="V1199" s="13"/>
      <c r="W1199" s="13"/>
      <c r="EZ1199" s="98"/>
      <c r="FA1199" s="98"/>
      <c r="FB1199" s="98"/>
      <c r="FC1199" s="98"/>
      <c r="FD1199" s="98"/>
    </row>
    <row r="1200" spans="2:160">
      <c r="B1200" s="30">
        <f t="shared" si="120"/>
        <v>0</v>
      </c>
      <c r="C1200" s="30" t="str">
        <f t="shared" si="121"/>
        <v/>
      </c>
      <c r="D1200" s="30" t="str">
        <f t="shared" si="122"/>
        <v/>
      </c>
      <c r="E1200" s="30" t="str">
        <f t="shared" si="123"/>
        <v/>
      </c>
      <c r="F1200" s="30" t="str">
        <f t="shared" si="124"/>
        <v/>
      </c>
      <c r="G1200" s="30" t="str">
        <f t="shared" si="125"/>
        <v/>
      </c>
      <c r="H1200" s="101" t="str">
        <f>IF(AND(M1200&gt;0,M1200&lt;=STATS!$C$22),1,"")</f>
        <v/>
      </c>
      <c r="J1200" s="12">
        <v>1199</v>
      </c>
      <c r="K1200"/>
      <c r="L1200"/>
      <c r="R1200" s="7"/>
      <c r="S1200" s="7"/>
      <c r="T1200" s="13"/>
      <c r="U1200" s="13"/>
      <c r="V1200" s="13"/>
      <c r="W1200" s="13"/>
      <c r="EZ1200" s="98"/>
      <c r="FA1200" s="98"/>
      <c r="FB1200" s="98"/>
      <c r="FC1200" s="98"/>
      <c r="FD1200" s="98"/>
    </row>
    <row r="1201" spans="2:160">
      <c r="B1201" s="30">
        <f t="shared" si="120"/>
        <v>0</v>
      </c>
      <c r="C1201" s="30" t="str">
        <f t="shared" si="121"/>
        <v/>
      </c>
      <c r="D1201" s="30" t="str">
        <f t="shared" si="122"/>
        <v/>
      </c>
      <c r="E1201" s="30" t="str">
        <f t="shared" si="123"/>
        <v/>
      </c>
      <c r="F1201" s="30" t="str">
        <f t="shared" si="124"/>
        <v/>
      </c>
      <c r="G1201" s="30" t="str">
        <f t="shared" si="125"/>
        <v/>
      </c>
      <c r="H1201" s="101" t="str">
        <f>IF(AND(M1201&gt;0,M1201&lt;=STATS!$C$22),1,"")</f>
        <v/>
      </c>
      <c r="J1201" s="12">
        <v>1200</v>
      </c>
      <c r="K1201"/>
      <c r="L1201"/>
      <c r="R1201" s="7"/>
      <c r="S1201" s="7"/>
      <c r="T1201" s="13"/>
      <c r="U1201" s="13"/>
      <c r="V1201" s="13"/>
      <c r="W1201" s="13"/>
      <c r="EZ1201" s="98"/>
      <c r="FA1201" s="98"/>
      <c r="FB1201" s="98"/>
      <c r="FC1201" s="98"/>
      <c r="FD1201" s="98"/>
    </row>
    <row r="1202" spans="2:160">
      <c r="B1202" s="30">
        <f t="shared" si="120"/>
        <v>0</v>
      </c>
      <c r="C1202" s="30" t="str">
        <f t="shared" si="121"/>
        <v/>
      </c>
      <c r="D1202" s="30" t="str">
        <f t="shared" si="122"/>
        <v/>
      </c>
      <c r="E1202" s="30" t="str">
        <f t="shared" si="123"/>
        <v/>
      </c>
      <c r="F1202" s="30" t="str">
        <f t="shared" si="124"/>
        <v/>
      </c>
      <c r="G1202" s="30" t="str">
        <f t="shared" si="125"/>
        <v/>
      </c>
      <c r="H1202" s="101" t="str">
        <f>IF(AND(M1202&gt;0,M1202&lt;=STATS!$C$22),1,"")</f>
        <v/>
      </c>
      <c r="J1202" s="12">
        <v>1201</v>
      </c>
      <c r="K1202"/>
      <c r="L1202"/>
      <c r="R1202" s="7"/>
      <c r="S1202" s="7"/>
      <c r="T1202" s="13"/>
      <c r="U1202" s="13"/>
      <c r="V1202" s="13"/>
      <c r="W1202" s="13"/>
      <c r="EZ1202" s="98"/>
      <c r="FA1202" s="98"/>
      <c r="FB1202" s="98"/>
      <c r="FC1202" s="98"/>
      <c r="FD1202" s="98"/>
    </row>
    <row r="1203" spans="2:160">
      <c r="B1203" s="30">
        <f t="shared" si="120"/>
        <v>0</v>
      </c>
      <c r="C1203" s="30" t="str">
        <f t="shared" si="121"/>
        <v/>
      </c>
      <c r="D1203" s="30" t="str">
        <f t="shared" si="122"/>
        <v/>
      </c>
      <c r="E1203" s="30" t="str">
        <f t="shared" si="123"/>
        <v/>
      </c>
      <c r="F1203" s="30" t="str">
        <f t="shared" si="124"/>
        <v/>
      </c>
      <c r="G1203" s="30" t="str">
        <f t="shared" si="125"/>
        <v/>
      </c>
      <c r="H1203" s="101" t="str">
        <f>IF(AND(M1203&gt;0,M1203&lt;=STATS!$C$22),1,"")</f>
        <v/>
      </c>
      <c r="J1203" s="12">
        <v>1202</v>
      </c>
      <c r="K1203"/>
      <c r="L1203"/>
      <c r="R1203" s="7"/>
      <c r="S1203" s="7"/>
      <c r="T1203" s="13"/>
      <c r="U1203" s="13"/>
      <c r="V1203" s="13"/>
      <c r="W1203" s="13"/>
      <c r="EZ1203" s="98"/>
      <c r="FA1203" s="98"/>
      <c r="FB1203" s="98"/>
      <c r="FC1203" s="98"/>
      <c r="FD1203" s="98"/>
    </row>
    <row r="1204" spans="2:160">
      <c r="B1204" s="30">
        <f t="shared" si="120"/>
        <v>0</v>
      </c>
      <c r="C1204" s="30" t="str">
        <f t="shared" si="121"/>
        <v/>
      </c>
      <c r="D1204" s="30" t="str">
        <f t="shared" si="122"/>
        <v/>
      </c>
      <c r="E1204" s="30" t="str">
        <f t="shared" si="123"/>
        <v/>
      </c>
      <c r="F1204" s="30" t="str">
        <f t="shared" si="124"/>
        <v/>
      </c>
      <c r="G1204" s="30" t="str">
        <f t="shared" si="125"/>
        <v/>
      </c>
      <c r="H1204" s="101" t="str">
        <f>IF(AND(M1204&gt;0,M1204&lt;=STATS!$C$22),1,"")</f>
        <v/>
      </c>
      <c r="J1204" s="12">
        <v>1203</v>
      </c>
      <c r="K1204"/>
      <c r="L1204"/>
      <c r="R1204" s="7"/>
      <c r="S1204" s="7"/>
      <c r="T1204" s="13"/>
      <c r="U1204" s="13"/>
      <c r="V1204" s="13"/>
      <c r="W1204" s="13"/>
      <c r="EZ1204" s="98"/>
      <c r="FA1204" s="98"/>
      <c r="FB1204" s="98"/>
      <c r="FC1204" s="98"/>
      <c r="FD1204" s="98"/>
    </row>
    <row r="1205" spans="2:160">
      <c r="B1205" s="30">
        <f t="shared" si="120"/>
        <v>0</v>
      </c>
      <c r="C1205" s="30" t="str">
        <f t="shared" si="121"/>
        <v/>
      </c>
      <c r="D1205" s="30" t="str">
        <f t="shared" si="122"/>
        <v/>
      </c>
      <c r="E1205" s="30" t="str">
        <f t="shared" si="123"/>
        <v/>
      </c>
      <c r="F1205" s="30" t="str">
        <f t="shared" si="124"/>
        <v/>
      </c>
      <c r="G1205" s="30" t="str">
        <f t="shared" si="125"/>
        <v/>
      </c>
      <c r="H1205" s="101" t="str">
        <f>IF(AND(M1205&gt;0,M1205&lt;=STATS!$C$22),1,"")</f>
        <v/>
      </c>
      <c r="J1205" s="12">
        <v>1204</v>
      </c>
      <c r="K1205"/>
      <c r="L1205"/>
      <c r="R1205" s="7"/>
      <c r="S1205" s="7"/>
      <c r="T1205" s="13"/>
      <c r="U1205" s="13"/>
      <c r="V1205" s="13"/>
      <c r="W1205" s="13"/>
      <c r="EZ1205" s="98"/>
      <c r="FA1205" s="98"/>
      <c r="FB1205" s="98"/>
      <c r="FC1205" s="98"/>
      <c r="FD1205" s="98"/>
    </row>
    <row r="1206" spans="2:160">
      <c r="B1206" s="30">
        <f t="shared" si="120"/>
        <v>0</v>
      </c>
      <c r="C1206" s="30" t="str">
        <f t="shared" si="121"/>
        <v/>
      </c>
      <c r="D1206" s="30" t="str">
        <f t="shared" si="122"/>
        <v/>
      </c>
      <c r="E1206" s="30" t="str">
        <f t="shared" si="123"/>
        <v/>
      </c>
      <c r="F1206" s="30" t="str">
        <f t="shared" si="124"/>
        <v/>
      </c>
      <c r="G1206" s="30" t="str">
        <f t="shared" si="125"/>
        <v/>
      </c>
      <c r="H1206" s="101" t="str">
        <f>IF(AND(M1206&gt;0,M1206&lt;=STATS!$C$22),1,"")</f>
        <v/>
      </c>
      <c r="J1206" s="12">
        <v>1205</v>
      </c>
      <c r="K1206"/>
      <c r="L1206"/>
      <c r="R1206" s="7"/>
      <c r="S1206" s="7"/>
      <c r="T1206" s="13"/>
      <c r="U1206" s="13"/>
      <c r="V1206" s="13"/>
      <c r="W1206" s="13"/>
      <c r="EZ1206" s="98"/>
      <c r="FA1206" s="98"/>
      <c r="FB1206" s="98"/>
      <c r="FC1206" s="98"/>
      <c r="FD1206" s="98"/>
    </row>
    <row r="1207" spans="2:160">
      <c r="B1207" s="30">
        <f t="shared" si="120"/>
        <v>0</v>
      </c>
      <c r="C1207" s="30" t="str">
        <f t="shared" si="121"/>
        <v/>
      </c>
      <c r="D1207" s="30" t="str">
        <f t="shared" si="122"/>
        <v/>
      </c>
      <c r="E1207" s="30" t="str">
        <f t="shared" si="123"/>
        <v/>
      </c>
      <c r="F1207" s="30" t="str">
        <f t="shared" si="124"/>
        <v/>
      </c>
      <c r="G1207" s="30" t="str">
        <f t="shared" si="125"/>
        <v/>
      </c>
      <c r="H1207" s="101" t="str">
        <f>IF(AND(M1207&gt;0,M1207&lt;=STATS!$C$22),1,"")</f>
        <v/>
      </c>
      <c r="J1207" s="12">
        <v>1206</v>
      </c>
      <c r="K1207"/>
      <c r="L1207"/>
      <c r="R1207" s="7"/>
      <c r="S1207" s="7"/>
      <c r="T1207" s="13"/>
      <c r="U1207" s="13"/>
      <c r="V1207" s="13"/>
      <c r="W1207" s="13"/>
      <c r="EZ1207" s="98"/>
      <c r="FA1207" s="98"/>
      <c r="FB1207" s="98"/>
      <c r="FC1207" s="98"/>
      <c r="FD1207" s="98"/>
    </row>
    <row r="1208" spans="2:160">
      <c r="B1208" s="30">
        <f t="shared" si="120"/>
        <v>0</v>
      </c>
      <c r="C1208" s="30" t="str">
        <f t="shared" si="121"/>
        <v/>
      </c>
      <c r="D1208" s="30" t="str">
        <f t="shared" si="122"/>
        <v/>
      </c>
      <c r="E1208" s="30" t="str">
        <f t="shared" si="123"/>
        <v/>
      </c>
      <c r="F1208" s="30" t="str">
        <f t="shared" si="124"/>
        <v/>
      </c>
      <c r="G1208" s="30" t="str">
        <f t="shared" si="125"/>
        <v/>
      </c>
      <c r="H1208" s="101" t="str">
        <f>IF(AND(M1208&gt;0,M1208&lt;=STATS!$C$22),1,"")</f>
        <v/>
      </c>
      <c r="J1208" s="12">
        <v>1207</v>
      </c>
      <c r="K1208"/>
      <c r="L1208"/>
      <c r="R1208" s="7"/>
      <c r="S1208" s="7"/>
      <c r="T1208" s="13"/>
      <c r="U1208" s="13"/>
      <c r="V1208" s="13"/>
      <c r="W1208" s="13"/>
      <c r="EZ1208" s="98"/>
      <c r="FA1208" s="98"/>
      <c r="FB1208" s="98"/>
      <c r="FC1208" s="98"/>
      <c r="FD1208" s="98"/>
    </row>
  </sheetData>
  <sheetProtection formatCells="0" sort="0"/>
  <protectedRanges>
    <protectedRange sqref="O868:O1208 N338:N1208" name="Range1"/>
    <protectedRange sqref="N304:N337" name="Range1_2"/>
    <protectedRange sqref="P2:Q8 N2:O2 N3:N303 O3:O867" name="Range1_3"/>
    <protectedRange sqref="K2:L8" name="Range1_1_1"/>
  </protectedRanges>
  <sortState ref="A2:FM287">
    <sortCondition ref="J2:J287"/>
  </sortState>
  <phoneticPr fontId="11" type="noConversion"/>
  <dataValidations count="9">
    <dataValidation type="list" allowBlank="1" showInputMessage="1" showErrorMessage="1" sqref="Q1209:AF65536 EZ1209:EZ65536 Q1 AE1:AF1 AC1 X1">
      <formula1>"V,v,1,2,3"</formula1>
    </dataValidation>
    <dataValidation type="whole" allowBlank="1" showInputMessage="1" showErrorMessage="1" errorTitle="Presence/Absence Data" error="Enter 1 if present" sqref="AG1209:EY65536 FA1209:FM65536">
      <formula1>1</formula1>
      <formula2>1</formula2>
    </dataValidation>
    <dataValidation type="list" allowBlank="1" showInputMessage="1" showErrorMessage="1" sqref="O1209:O65536">
      <formula1>"R,P"</formula1>
    </dataValidation>
    <dataValidation type="list" allowBlank="1" showInputMessage="1" showErrorMessage="1" sqref="O2:O1208">
      <formula1>"R,r,P,p"</formula1>
    </dataValidation>
    <dataValidation allowBlank="1" showInputMessage="1" showErrorMessage="1" promptTitle="Comments section" prompt="Enter comments for non-sampled depths as:_x000a__x000a_NONNAVIGABLE (PLANTS)_x000a_TERRESTRIAL_x000a_DEEP_x000a_SHALLOW_x000a_ROCKS_x000a_DOCK_x000a_SWIM AREA_x000a_TEMPORARY OBSTACLE_x000a_NO INFORMATION_x000a_OTHER" sqref="P1:P81 P84:P65536"/>
    <dataValidation type="list" allowBlank="1" showInputMessage="1" showErrorMessage="1" error="Please enter an overall rake fullness of 1, 2, 3 or leave cell blank if no plants found" sqref="Q2:Q1208">
      <formula1>"1,2,3"</formula1>
    </dataValidation>
    <dataValidation type="list" allowBlank="1" showInputMessage="1" showErrorMessage="1" error="Please enter a rake fullness rating of 1, 2, 3 or V (visual).  If species not found, leave cell blank." sqref="R2:FM1208">
      <formula1>"V,v,1,2,3"</formula1>
    </dataValidation>
    <dataValidation type="decimal" allowBlank="1" showInputMessage="1" showErrorMessage="1" error="Is your depth really more than 99 feet?" sqref="M2:M65536">
      <formula1>0.1</formula1>
      <formula2>99</formula2>
    </dataValidation>
    <dataValidation type="list" allowBlank="1" showInputMessage="1" showErrorMessage="1" error="Please enter M (muck), S (sand), or R (rock).  If sediment type unknown, leave cell blank." sqref="N2:N1208">
      <formula1>"M,m,s,S,R,r"</formula1>
    </dataValidation>
  </dataValidations>
  <printOptions headings="1" gridLines="1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6"/>
  <sheetViews>
    <sheetView workbookViewId="0">
      <selection activeCell="B13" sqref="B13"/>
    </sheetView>
  </sheetViews>
  <sheetFormatPr defaultColWidth="4.7109375" defaultRowHeight="12.75"/>
  <cols>
    <col min="1" max="1" width="32.85546875" customWidth="1"/>
    <col min="2" max="2" width="74.28515625" customWidth="1"/>
    <col min="3" max="3" width="62.140625" customWidth="1"/>
    <col min="6" max="8" width="5.7109375" customWidth="1"/>
    <col min="9" max="9" width="8" customWidth="1"/>
    <col min="10" max="12" width="5.7109375" customWidth="1"/>
  </cols>
  <sheetData>
    <row r="1" spans="1:2" ht="26.25">
      <c r="A1" s="2" t="s">
        <v>11</v>
      </c>
    </row>
    <row r="2" spans="1:2">
      <c r="A2" s="17" t="s">
        <v>42</v>
      </c>
      <c r="B2" t="str">
        <f>IF('ENTRY '!I2="","",'ENTRY '!I2)</f>
        <v>Sand Lake</v>
      </c>
    </row>
    <row r="3" spans="1:2">
      <c r="A3" s="17" t="s">
        <v>20</v>
      </c>
      <c r="B3" t="str">
        <f>IF('ENTRY '!I3="","",'ENTRY '!I3)</f>
        <v>Washburn</v>
      </c>
    </row>
    <row r="4" spans="1:2">
      <c r="A4" s="17" t="s">
        <v>43</v>
      </c>
      <c r="B4" s="20">
        <f>IF('ENTRY '!I4="","",'ENTRY '!I4)</f>
        <v>2495200</v>
      </c>
    </row>
    <row r="5" spans="1:2">
      <c r="A5" s="18" t="s">
        <v>33</v>
      </c>
      <c r="B5" s="24">
        <f>IF('ENTRY '!I5="","",'ENTRY '!I5)</f>
        <v>42567</v>
      </c>
    </row>
    <row r="6" spans="1:2">
      <c r="A6" s="18" t="s">
        <v>41</v>
      </c>
      <c r="B6" s="20" t="str">
        <f>IF('ENTRY '!I6="","",'ENTRY '!I6)</f>
        <v>Matthew S. Berg</v>
      </c>
    </row>
    <row r="7" spans="1:2">
      <c r="A7" s="18"/>
    </row>
    <row r="8" spans="1:2">
      <c r="A8" s="18"/>
      <c r="B8" s="20"/>
    </row>
    <row r="9" spans="1:2">
      <c r="A9" s="18"/>
      <c r="B9" s="20"/>
    </row>
    <row r="10" spans="1:2">
      <c r="A10" s="25" t="s">
        <v>36</v>
      </c>
      <c r="B10" s="25" t="s">
        <v>38</v>
      </c>
    </row>
    <row r="11" spans="1:2">
      <c r="A11" s="19"/>
      <c r="B11" s="26"/>
    </row>
    <row r="12" spans="1:2">
      <c r="A12" s="19"/>
      <c r="B12" s="26"/>
    </row>
    <row r="26" spans="2:2">
      <c r="B26" s="25" t="s">
        <v>44</v>
      </c>
    </row>
  </sheetData>
  <phoneticPr fontId="11" type="noConversion"/>
  <printOptions headings="1" gridLines="1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Z35"/>
  <sheetViews>
    <sheetView zoomScale="85"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EQ1" sqref="EQ1:ER1048576"/>
    </sheetView>
  </sheetViews>
  <sheetFormatPr defaultColWidth="5.7109375" defaultRowHeight="12.75"/>
  <cols>
    <col min="1" max="1" width="13.140625" style="140" customWidth="1"/>
    <col min="2" max="2" width="77.140625" style="140" bestFit="1" customWidth="1"/>
    <col min="3" max="3" width="10.28515625" style="163" bestFit="1" customWidth="1"/>
    <col min="4" max="5" width="6.7109375" style="159" customWidth="1"/>
    <col min="6" max="153" width="6.7109375" style="140" customWidth="1"/>
    <col min="154" max="154" width="5.7109375" style="140" customWidth="1"/>
    <col min="155" max="16384" width="5.7109375" style="143"/>
  </cols>
  <sheetData>
    <row r="1" spans="1:156" s="115" customFormat="1" ht="138.6" customHeight="1">
      <c r="A1" s="109"/>
      <c r="B1" s="110" t="s">
        <v>9</v>
      </c>
      <c r="C1" s="111" t="s">
        <v>7</v>
      </c>
      <c r="D1" s="112" t="s">
        <v>471</v>
      </c>
      <c r="E1" s="113" t="s">
        <v>472</v>
      </c>
      <c r="F1" s="114" t="str">
        <f>'ENTRY '!T1</f>
        <v>Acorus americanus,Sweet-flag</v>
      </c>
      <c r="G1" s="114" t="str">
        <f>'ENTRY '!U1</f>
        <v>Alisma triviale,Northern water-plantain</v>
      </c>
      <c r="H1" s="114" t="str">
        <f>'ENTRY '!V1</f>
        <v>Bidens beckii,Water marigold</v>
      </c>
      <c r="I1" s="114" t="str">
        <f>'ENTRY '!W1</f>
        <v>Bolboschoenus fluviatilis,River bulrush</v>
      </c>
      <c r="J1" s="114" t="str">
        <f>'ENTRY '!X1</f>
        <v>Brasenia schreberi,Watershield</v>
      </c>
      <c r="K1" s="114" t="str">
        <f>'ENTRY '!Y1</f>
        <v>Calla palustris,Wild calla</v>
      </c>
      <c r="L1" s="114" t="str">
        <f>'ENTRY '!Z1</f>
        <v>Callitriche hermaphroditica,Autumnal water-starwort</v>
      </c>
      <c r="M1" s="114" t="str">
        <f>'ENTRY '!AA1</f>
        <v>Callitriche heterophylla,Large water-starwort</v>
      </c>
      <c r="N1" s="114" t="str">
        <f>'ENTRY '!AB1</f>
        <v>Callitriche palustris,Common water-starwort</v>
      </c>
      <c r="O1" s="114" t="str">
        <f>'ENTRY '!AC1</f>
        <v>Carex comosa,Bottle brush sedge</v>
      </c>
      <c r="P1" s="114" t="str">
        <f>'ENTRY '!AD1</f>
        <v>Catabrosa aquatica,Brook grass</v>
      </c>
      <c r="Q1" s="114" t="str">
        <f>'ENTRY '!AE1</f>
        <v>Ceratophyllum demersum,Coontail</v>
      </c>
      <c r="R1" s="114" t="str">
        <f>'ENTRY '!AF1</f>
        <v>Ceratophyllum echinatum,Spiny hornwort</v>
      </c>
      <c r="S1" s="114" t="str">
        <f>'ENTRY '!AG1</f>
        <v>Chara sp.,Muskgrass</v>
      </c>
      <c r="T1" s="114" t="str">
        <f>'ENTRY '!AH1</f>
        <v>Comarum palustre,Marsh cinquefoil</v>
      </c>
      <c r="U1" s="114" t="str">
        <f>'ENTRY '!AI1</f>
        <v>Decodon verticillatus,Swamp loosestrife</v>
      </c>
      <c r="V1" s="114" t="str">
        <f>'ENTRY '!AJ1</f>
        <v>Dulichium arundinaceum,Three-way sedge</v>
      </c>
      <c r="W1" s="114" t="str">
        <f>'ENTRY '!AK1</f>
        <v>Elatine minima,Waterwort</v>
      </c>
      <c r="X1" s="114" t="str">
        <f>'ENTRY '!AL1</f>
        <v>Elatine triandra,Greater waterwort</v>
      </c>
      <c r="Y1" s="114" t="str">
        <f>'ENTRY '!AM1</f>
        <v>Eleocharis acicularis,Needle spikerush</v>
      </c>
      <c r="Z1" s="114" t="str">
        <f>'ENTRY '!AN1</f>
        <v>Eleocharis erythropoda,Bald spikerush</v>
      </c>
      <c r="AA1" s="114" t="str">
        <f>'ENTRY '!AO1</f>
        <v>Eleocharis palustris,Creeping spikerush</v>
      </c>
      <c r="AB1" s="114" t="str">
        <f>'ENTRY '!AP1</f>
        <v>Eleocharis robbinsii,Robbins' spikerush</v>
      </c>
      <c r="AC1" s="114" t="str">
        <f>'ENTRY '!AQ1</f>
        <v>Elodea canadensis,Common waterweed</v>
      </c>
      <c r="AD1" s="114" t="str">
        <f>'ENTRY '!AR1</f>
        <v>Elodea nuttallii,Slender waterweed</v>
      </c>
      <c r="AE1" s="114" t="str">
        <f>'ENTRY '!AS1</f>
        <v>Equisetum fluviatile,Water horsetail</v>
      </c>
      <c r="AF1" s="114" t="str">
        <f>'ENTRY '!AT1</f>
        <v>Eriocaulon aquaticum,Pipewort</v>
      </c>
      <c r="AG1" s="114" t="str">
        <f>'ENTRY '!AU1</f>
        <v>Glyceria borealis,Northern manna grass</v>
      </c>
      <c r="AH1" s="114" t="str">
        <f>'ENTRY '!AV1</f>
        <v>Gratiola aurea,Golden hedge-hyssop</v>
      </c>
      <c r="AI1" s="114" t="str">
        <f>'ENTRY '!AW1</f>
        <v>Heteranthera dubia,Water star-grass</v>
      </c>
      <c r="AJ1" s="114" t="str">
        <f>'ENTRY '!AX1</f>
        <v>Iris versicolor,Northern blue flag</v>
      </c>
      <c r="AK1" s="114" t="str">
        <f>'ENTRY '!AY1</f>
        <v>Iris virginica,Southern blue flag</v>
      </c>
      <c r="AL1" s="114" t="str">
        <f>'ENTRY '!AZ1</f>
        <v>Isoetes echinospora,Spiny spored-quillwort</v>
      </c>
      <c r="AM1" s="114" t="str">
        <f>'ENTRY '!BA1</f>
        <v>Isoetes lacustris,Lake quillwort</v>
      </c>
      <c r="AN1" s="114" t="str">
        <f>'ENTRY '!BB1</f>
        <v>Isoetes sp.,Quillwort</v>
      </c>
      <c r="AO1" s="114" t="str">
        <f>'ENTRY '!BC1</f>
        <v>Juncus pelocarpus f. submersus,Brown-fruited rush</v>
      </c>
      <c r="AP1" s="114" t="str">
        <f>'ENTRY '!BD1</f>
        <v>Juncus torreyi,Torrey's rush</v>
      </c>
      <c r="AQ1" s="114" t="str">
        <f>'ENTRY '!BE1</f>
        <v>Lemna minor,Small duckweed</v>
      </c>
      <c r="AR1" s="114" t="str">
        <f>'ENTRY '!BF1</f>
        <v>Lemna perpusilla,Least duckweed</v>
      </c>
      <c r="AS1" s="114" t="str">
        <f>'ENTRY '!BG1</f>
        <v>Lemna trisulca,Forked duckweed</v>
      </c>
      <c r="AT1" s="114" t="str">
        <f>'ENTRY '!BH1</f>
        <v>Littorella uniflora,Littorella</v>
      </c>
      <c r="AU1" s="114" t="str">
        <f>'ENTRY '!BI1</f>
        <v>Lobelia dortmanna,Water lobelia</v>
      </c>
      <c r="AV1" s="114" t="str">
        <f>'ENTRY '!BJ1</f>
        <v>Ludwigia palustris,Marsh purslane</v>
      </c>
      <c r="AW1" s="114" t="str">
        <f>'ENTRY '!BK1</f>
        <v>Lythrum salicaria,Purple loosestrife</v>
      </c>
      <c r="AX1" s="114" t="str">
        <f>'ENTRY '!BL1</f>
        <v>Myriophyllum alterniflorum,Alternate-flowered water-milfoil</v>
      </c>
      <c r="AY1" s="114" t="str">
        <f>'ENTRY '!BM1</f>
        <v>Myriophyllum farwellii,Farwell's water-milfoil</v>
      </c>
      <c r="AZ1" s="114" t="str">
        <f>'ENTRY '!BN1</f>
        <v>Myriophyllum heterophyllum,Various-leaved water-milfoil</v>
      </c>
      <c r="BA1" s="114" t="str">
        <f>'ENTRY '!BO1</f>
        <v>Myriophyllum sibiricum,Northern water-milfoil</v>
      </c>
      <c r="BB1" s="114" t="str">
        <f>'ENTRY '!BP1</f>
        <v>Myriophyllum tenellum,Dwarf water-milfoil</v>
      </c>
      <c r="BC1" s="114" t="str">
        <f>'ENTRY '!BQ1</f>
        <v>Myriophyllum verticillatum,Whorled water-milfoil</v>
      </c>
      <c r="BD1" s="114" t="str">
        <f>'ENTRY '!BR1</f>
        <v>Najas flexilis,Slender naiad</v>
      </c>
      <c r="BE1" s="114" t="str">
        <f>'ENTRY '!BS1</f>
        <v>Najas gracillima,Northern naiad</v>
      </c>
      <c r="BF1" s="114" t="str">
        <f>'ENTRY '!BT1</f>
        <v>Najas guadalupensis,Southern naiad</v>
      </c>
      <c r="BG1" s="114" t="str">
        <f>'ENTRY '!BU1</f>
        <v>Najas marina,Spiny naiad</v>
      </c>
      <c r="BH1" s="114" t="str">
        <f>'ENTRY '!BV1</f>
        <v>Nelumbo lutea,American lotus</v>
      </c>
      <c r="BI1" s="114" t="str">
        <f>'ENTRY '!BW1</f>
        <v>Nitella sp.,Nitella</v>
      </c>
      <c r="BJ1" s="114" t="str">
        <f>'ENTRY '!BX1</f>
        <v>Nuphar advena,Yellow pond lily</v>
      </c>
      <c r="BK1" s="114" t="str">
        <f>'ENTRY '!BY1</f>
        <v>Nuphar microphylla,Small pond lily</v>
      </c>
      <c r="BL1" s="114" t="str">
        <f>'ENTRY '!BZ1</f>
        <v>Nuphar X rubrodisca,Intermediate pond lily</v>
      </c>
      <c r="BM1" s="114" t="str">
        <f>'ENTRY '!CA1</f>
        <v>Nuphar variegata,Spatterdock</v>
      </c>
      <c r="BN1" s="114" t="str">
        <f>'ENTRY '!CB1</f>
        <v>Nymphaea odorata,White water lily</v>
      </c>
      <c r="BO1" s="114" t="str">
        <f>'ENTRY '!CC1</f>
        <v>Phalaris arundinacea,Reed canary grass</v>
      </c>
      <c r="BP1" s="114" t="str">
        <f>'ENTRY '!CD1</f>
        <v>Phragmites australis,Common reed</v>
      </c>
      <c r="BQ1" s="114" t="str">
        <f>'ENTRY '!CE1</f>
        <v>Polygonum amphibium,Water smartweed</v>
      </c>
      <c r="BR1" s="114" t="str">
        <f>'ENTRY '!CF1</f>
        <v>Polygonum punctatum,Dotted smartweed</v>
      </c>
      <c r="BS1" s="114" t="str">
        <f>'ENTRY '!CG1</f>
        <v>Pontederia cordata,Pickerelweed</v>
      </c>
      <c r="BT1" s="114" t="str">
        <f>'ENTRY '!CH1</f>
        <v>Potamogeton alpinus,Alpine pondweed</v>
      </c>
      <c r="BU1" s="114" t="str">
        <f>'ENTRY '!CI1</f>
        <v>Potamogeton amplifolius,Large-leaf pondweed</v>
      </c>
      <c r="BV1" s="114" t="str">
        <f>'ENTRY '!CJ1</f>
        <v>Potamogeton bicupulatus,Snail-seed pondweed</v>
      </c>
      <c r="BW1" s="114" t="str">
        <f>'ENTRY '!CK1</f>
        <v>Potamogeton confervoides,Algal-leaved pondweed</v>
      </c>
      <c r="BX1" s="114" t="str">
        <f>'ENTRY '!CL1</f>
        <v>Potamogeton diversifolius,Water-thread pondweed</v>
      </c>
      <c r="BY1" s="114" t="str">
        <f>'ENTRY '!CM1</f>
        <v>Potamogeton epihydrus,Ribbon-leaf pondweed</v>
      </c>
      <c r="BZ1" s="114" t="str">
        <f>'ENTRY '!CN1</f>
        <v>Potamogeton foliosus,Leafy pondweed</v>
      </c>
      <c r="CA1" s="114" t="str">
        <f>'ENTRY '!CO1</f>
        <v>Potamogeton friesii,Fries' pondweed</v>
      </c>
      <c r="CB1" s="114" t="str">
        <f>'ENTRY '!CP1</f>
        <v>Potamogeton gramineus,Variable pondweed</v>
      </c>
      <c r="CC1" s="114" t="str">
        <f>'ENTRY '!CQ1</f>
        <v>Potamogeton hillii,Hill's pondweed</v>
      </c>
      <c r="CD1" s="114" t="str">
        <f>'ENTRY '!CR1</f>
        <v>Potamogeton illinoensis,Illinois pondweed</v>
      </c>
      <c r="CE1" s="114" t="str">
        <f>'ENTRY '!CS1</f>
        <v>Potamogeton natans,Floating-leaf pondweed</v>
      </c>
      <c r="CF1" s="114" t="str">
        <f>'ENTRY '!CT1</f>
        <v>Potamogeton nodosus,Long-leaf pondweed</v>
      </c>
      <c r="CG1" s="114" t="str">
        <f>'ENTRY '!CU1</f>
        <v>Potamogeton oakesianus,Oakes' pondweed</v>
      </c>
      <c r="CH1" s="114" t="str">
        <f>'ENTRY '!CV1</f>
        <v>Potamogeton obtusifolius,Blunt-leaf pondweed</v>
      </c>
      <c r="CI1" s="114" t="str">
        <f>'ENTRY '!CW1</f>
        <v>Potamogeton praelongus,White-stem pondweed</v>
      </c>
      <c r="CJ1" s="114" t="str">
        <f>'ENTRY '!CX1</f>
        <v>Potamogeton pulcher,Spotted pondweed</v>
      </c>
      <c r="CK1" s="114" t="str">
        <f>'ENTRY '!CY1</f>
        <v>Potamogeton pusillus,Small pondweed</v>
      </c>
      <c r="CL1" s="114" t="str">
        <f>'ENTRY '!CZ1</f>
        <v>Potamogeton richardsonii,Clasping-leaf pondweed</v>
      </c>
      <c r="CM1" s="114" t="str">
        <f>'ENTRY '!DA1</f>
        <v>Potamogeton robbinsii,Fern pondweed</v>
      </c>
      <c r="CN1" s="114" t="str">
        <f>'ENTRY '!DB1</f>
        <v>Potamogeton spirillus,Spiral-fruited pondweed</v>
      </c>
      <c r="CO1" s="114" t="str">
        <f>'ENTRY '!DC1</f>
        <v>Potamogeton strictifolius,Stiff pondweed</v>
      </c>
      <c r="CP1" s="114" t="str">
        <f>'ENTRY '!DD1</f>
        <v>Potamogeton vaseyi,Vasey's pondweed</v>
      </c>
      <c r="CQ1" s="114" t="str">
        <f>'ENTRY '!DE1</f>
        <v>Potamogeton zosteriformis,Flat-stem pondweed</v>
      </c>
      <c r="CR1" s="114" t="str">
        <f>'ENTRY '!DF1</f>
        <v>Ranunculus aquatilis,White water crowfoot</v>
      </c>
      <c r="CS1" s="114" t="str">
        <f>'ENTRY '!DG1</f>
        <v>Ranunculus flabellaris,Yellow water crowfoot</v>
      </c>
      <c r="CT1" s="114" t="str">
        <f>'ENTRY '!DH1</f>
        <v>Ranunculus flammula,Creeping spearwort</v>
      </c>
      <c r="CU1" s="114" t="str">
        <f>'ENTRY '!DI1</f>
        <v>Ruppia cirrhosa,Ditch grass</v>
      </c>
      <c r="CV1" s="114" t="str">
        <f>'ENTRY '!DJ1</f>
        <v>Sagittaria brevirostra,Midwestern arrowhead</v>
      </c>
      <c r="CW1" s="114" t="str">
        <f>'ENTRY '!DK1</f>
        <v>Sagittaria cristata,Crested arrowhead</v>
      </c>
      <c r="CX1" s="114" t="str">
        <f>'ENTRY '!DL1</f>
        <v>Sagittaria cuneata,Arum-leaved arrowhead</v>
      </c>
      <c r="CY1" s="114" t="str">
        <f>'ENTRY '!DM1</f>
        <v>Sagittaria graminea,Grass-leaved arrowhead</v>
      </c>
      <c r="CZ1" s="114" t="str">
        <f>'ENTRY '!DN1</f>
        <v>Sagittaria latifolia,Common arrowhead</v>
      </c>
      <c r="DA1" s="114" t="str">
        <f>'ENTRY '!DO1</f>
        <v>Sagittaria rigida,Sessile-fruited arrowhead</v>
      </c>
      <c r="DB1" s="114" t="str">
        <f>'ENTRY '!DP1</f>
        <v>Sagittaria sp.,Arrowhead</v>
      </c>
      <c r="DC1" s="114" t="str">
        <f>'ENTRY '!DQ1</f>
        <v>Schoenoplectus acutus,Hardstem bulrush</v>
      </c>
      <c r="DD1" s="114" t="str">
        <f>'ENTRY '!DR1</f>
        <v>Schoenoplectus heterochaetus,Slender bulrush</v>
      </c>
      <c r="DE1" s="114" t="str">
        <f>'ENTRY '!DS1</f>
        <v>Schoenoplectus pungens,Three-square bulrush</v>
      </c>
      <c r="DF1" s="114" t="str">
        <f>'ENTRY '!DT1</f>
        <v>Schoenoplectus subterminalis,Water bulrush</v>
      </c>
      <c r="DG1" s="114" t="str">
        <f>'ENTRY '!DU1</f>
        <v>Schoenoplectus tabernaemontani,Softstem bulrush</v>
      </c>
      <c r="DH1" s="114" t="str">
        <f>'ENTRY '!DV1</f>
        <v>Sparganium americanum,American bur-reed</v>
      </c>
      <c r="DI1" s="114" t="str">
        <f>'ENTRY '!DW1</f>
        <v>Sparganium androcladum,Branched bur-reed</v>
      </c>
      <c r="DJ1" s="114" t="str">
        <f>'ENTRY '!DX1</f>
        <v>Sparganium angustifolium,Narrow-leaved bur-reed</v>
      </c>
      <c r="DK1" s="114" t="str">
        <f>'ENTRY '!DY1</f>
        <v>Sparganium emersum,Short-stemmed bur-reed</v>
      </c>
      <c r="DL1" s="114" t="str">
        <f>'ENTRY '!DZ1</f>
        <v>Sparganium eurycarpum,Common bur-reed</v>
      </c>
      <c r="DM1" s="114" t="str">
        <f>'ENTRY '!EA1</f>
        <v>Sparganium fluctuans,Floating-leaf bur-reed</v>
      </c>
      <c r="DN1" s="114" t="str">
        <f>'ENTRY '!EB1</f>
        <v>Sparganium natans,Small bur-reed</v>
      </c>
      <c r="DO1" s="114" t="str">
        <f>'ENTRY '!EC1</f>
        <v>Sparganium sp.,Bur-reed</v>
      </c>
      <c r="DP1" s="114" t="str">
        <f>'ENTRY '!ED1</f>
        <v>Spirodela polyrhiza,Large duckweed</v>
      </c>
      <c r="DQ1" s="114" t="str">
        <f>'ENTRY '!EE1</f>
        <v>Stuckenia filiformis,Fine-leaved pondweed</v>
      </c>
      <c r="DR1" s="114" t="str">
        <f>'ENTRY '!EF1</f>
        <v>Stuckenia pectinata,Sago pondweed</v>
      </c>
      <c r="DS1" s="114" t="str">
        <f>'ENTRY '!EG1</f>
        <v>Stuckenia vaginata,Sheathed pondweed</v>
      </c>
      <c r="DT1" s="114" t="str">
        <f>'ENTRY '!EH1</f>
        <v>Typha angustifolia,Narrow-leaved cattail</v>
      </c>
      <c r="DU1" s="114" t="str">
        <f>'ENTRY '!EI1</f>
        <v>Typha latifolia,Broad-leaved cattail</v>
      </c>
      <c r="DV1" s="114" t="str">
        <f>'ENTRY '!EJ1</f>
        <v>Typha sp.,Cattail</v>
      </c>
      <c r="DW1" s="114" t="str">
        <f>'ENTRY '!EK1</f>
        <v>Utricularia cornuta,Horned pondweed</v>
      </c>
      <c r="DX1" s="114" t="str">
        <f>'ENTRY '!EL1</f>
        <v>Utricularia geminiscapa,Twin-stemmed bladderwort</v>
      </c>
      <c r="DY1" s="114" t="str">
        <f>'ENTRY '!EM1</f>
        <v>Utricularia gibba,Creeping bladderwort</v>
      </c>
      <c r="DZ1" s="114" t="str">
        <f>'ENTRY '!EN1</f>
        <v>Utricularia intermedia,Flat-leaf bladderwort</v>
      </c>
      <c r="EA1" s="114" t="str">
        <f>'ENTRY '!EO1</f>
        <v>Utricularia minor,Small bladderwort</v>
      </c>
      <c r="EB1" s="114" t="str">
        <f>'ENTRY '!EP1</f>
        <v>Utricularia purpurea,Large purple bladderwort</v>
      </c>
      <c r="EC1" s="114" t="str">
        <f>'ENTRY '!EQ1</f>
        <v>Utricularia resupinata,Small purple bladderwort</v>
      </c>
      <c r="ED1" s="114" t="str">
        <f>'ENTRY '!ER1</f>
        <v>Utricularia vulgaris,Common bladderwort</v>
      </c>
      <c r="EE1" s="114" t="str">
        <f>'ENTRY '!ES1</f>
        <v>Vallisneria americana,Wild celery</v>
      </c>
      <c r="EF1" s="114" t="str">
        <f>'ENTRY '!ET1</f>
        <v>Wolffia borealis,Northern watermeal</v>
      </c>
      <c r="EG1" s="114" t="str">
        <f>'ENTRY '!EU1</f>
        <v>Wolffia columbiana,Common watermeal</v>
      </c>
      <c r="EH1" s="114" t="str">
        <f>'ENTRY '!EV1</f>
        <v>Zannichellia palustris,Horned pondweed</v>
      </c>
      <c r="EI1" s="114" t="str">
        <f>'ENTRY '!EW1</f>
        <v>Zizania aquatica,Southern wild rice</v>
      </c>
      <c r="EJ1" s="114" t="str">
        <f>'ENTRY '!EX1</f>
        <v>Zizania palustris,Northern wild rice</v>
      </c>
      <c r="EK1" s="114" t="str">
        <f>'ENTRY '!EY1</f>
        <v>Zizania sp.,Wild rice</v>
      </c>
      <c r="EL1" s="114" t="str">
        <f>'ENTRY '!EZ1</f>
        <v>,Aquatic moss</v>
      </c>
      <c r="EM1" s="114" t="str">
        <f>'ENTRY '!FA1</f>
        <v>,Freshwater sponge</v>
      </c>
      <c r="EN1" s="114" t="str">
        <f>'ENTRY '!FB1</f>
        <v>,Filamentous algae</v>
      </c>
      <c r="EO1" s="114" t="str">
        <f>'ENTRY '!FC1</f>
        <v>Riccia fluitans,Slender riccia</v>
      </c>
      <c r="EP1" s="114" t="str">
        <f>'ENTRY '!FD1</f>
        <v xml:space="preserve">Ricciocarpus natans,Purple-fringed riccia </v>
      </c>
      <c r="EQ1" s="114" t="str">
        <f>'ENTRY '!FE1</f>
        <v>Calamagrostis canadensis,Bluejoint</v>
      </c>
      <c r="ER1" s="114" t="str">
        <f>'ENTRY '!FF1</f>
        <v>Carex lasiocarpa,Narrow-leaved woolly sedge</v>
      </c>
      <c r="ES1" s="114" t="str">
        <f>'ENTRY '!FG1</f>
        <v>Cladium mariscoides,Smooth sawgrass</v>
      </c>
      <c r="ET1" s="114" t="str">
        <f>'ENTRY '!FH1</f>
        <v>Juncus brevicaudatus,Narrow-panicle rush</v>
      </c>
      <c r="EU1" s="114" t="str">
        <f>'ENTRY '!FI1</f>
        <v>Myrica gale,Sweet gale</v>
      </c>
      <c r="EV1" s="114" t="str">
        <f>'ENTRY '!FJ1</f>
        <v>Scirpus cyperinus,Woolgrass</v>
      </c>
      <c r="EW1" s="114" t="str">
        <f>'ENTRY '!FK1</f>
        <v>Spartina pectinata,Prairie cordgrass</v>
      </c>
      <c r="EX1" s="114" t="str">
        <f>'ENTRY '!FL1</f>
        <v>sp8</v>
      </c>
      <c r="EY1" s="114" t="str">
        <f>'ENTRY '!FM1</f>
        <v>sp9</v>
      </c>
      <c r="EZ1" s="114"/>
    </row>
    <row r="2" spans="1:156" s="115" customFormat="1" ht="12.75" customHeight="1">
      <c r="A2" s="116" t="s">
        <v>42</v>
      </c>
      <c r="B2" s="117" t="str">
        <f>IF('ENTRY '!I2="","",'ENTRY '!I2)</f>
        <v>Sand Lake</v>
      </c>
      <c r="C2" s="118"/>
      <c r="D2" s="119"/>
      <c r="E2" s="120"/>
      <c r="F2" s="121"/>
      <c r="G2" s="121"/>
      <c r="H2" s="121"/>
      <c r="I2" s="121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4"/>
      <c r="BR2" s="114"/>
      <c r="BS2" s="114"/>
      <c r="BT2" s="114"/>
      <c r="BU2" s="114"/>
      <c r="BV2" s="114"/>
      <c r="BW2" s="114"/>
      <c r="BX2" s="114"/>
      <c r="BY2" s="114"/>
      <c r="BZ2" s="114"/>
      <c r="CA2" s="114"/>
      <c r="CB2" s="114"/>
      <c r="CC2" s="114"/>
      <c r="CD2" s="114"/>
      <c r="CE2" s="114"/>
      <c r="CF2" s="114"/>
      <c r="CG2" s="114"/>
      <c r="CH2" s="114"/>
      <c r="CI2" s="114"/>
      <c r="CJ2" s="114"/>
      <c r="CK2" s="114"/>
      <c r="CL2" s="114"/>
      <c r="CM2" s="114"/>
      <c r="CN2" s="114"/>
      <c r="CO2" s="114"/>
      <c r="CP2" s="114"/>
      <c r="CQ2" s="114"/>
      <c r="CR2" s="114"/>
      <c r="CS2" s="114"/>
      <c r="CT2" s="114"/>
      <c r="CU2" s="114"/>
      <c r="CV2" s="114"/>
      <c r="CW2" s="114"/>
      <c r="CX2" s="114"/>
      <c r="CY2" s="114"/>
      <c r="CZ2" s="114"/>
      <c r="DA2" s="114"/>
      <c r="DB2" s="114"/>
      <c r="DC2" s="114"/>
      <c r="DD2" s="114"/>
      <c r="DE2" s="114"/>
      <c r="DF2" s="114"/>
      <c r="DG2" s="114"/>
      <c r="DH2" s="114"/>
      <c r="DI2" s="114"/>
      <c r="DJ2" s="114"/>
      <c r="DK2" s="114"/>
      <c r="DL2" s="114"/>
      <c r="DM2" s="114"/>
      <c r="DN2" s="114"/>
      <c r="DO2" s="114"/>
      <c r="DP2" s="114"/>
      <c r="DQ2" s="114"/>
      <c r="DR2" s="114"/>
      <c r="DS2" s="114"/>
      <c r="DT2" s="114"/>
      <c r="DU2" s="114"/>
      <c r="DV2" s="114"/>
      <c r="DW2" s="114"/>
      <c r="DX2" s="114"/>
      <c r="DY2" s="114"/>
      <c r="DZ2" s="114"/>
      <c r="EA2" s="114"/>
      <c r="EB2" s="114"/>
      <c r="EC2" s="114"/>
      <c r="ED2" s="114"/>
      <c r="EE2" s="114"/>
      <c r="EF2" s="114"/>
      <c r="EG2" s="114"/>
      <c r="EH2" s="114"/>
      <c r="EI2" s="114"/>
      <c r="EJ2" s="114"/>
      <c r="EK2" s="114"/>
      <c r="EL2" s="121"/>
      <c r="EM2" s="114"/>
      <c r="EN2" s="114"/>
      <c r="EO2" s="114"/>
      <c r="EP2" s="114"/>
      <c r="EQ2" s="114"/>
      <c r="ER2" s="114"/>
      <c r="ES2" s="114"/>
      <c r="ET2" s="114"/>
      <c r="EU2" s="114"/>
      <c r="EV2" s="114"/>
      <c r="EW2" s="114"/>
      <c r="EX2" s="114"/>
      <c r="EY2" s="114"/>
    </row>
    <row r="3" spans="1:156" s="115" customFormat="1" ht="12.75" customHeight="1">
      <c r="A3" s="116" t="s">
        <v>20</v>
      </c>
      <c r="B3" s="117" t="str">
        <f>IF('ENTRY '!I3="","",'ENTRY '!I3)</f>
        <v>Washburn</v>
      </c>
      <c r="C3" s="118"/>
      <c r="D3" s="119"/>
      <c r="E3" s="120"/>
      <c r="F3" s="121"/>
      <c r="G3" s="121"/>
      <c r="H3" s="121"/>
      <c r="I3" s="121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14"/>
      <c r="BZ3" s="114"/>
      <c r="CA3" s="114"/>
      <c r="CB3" s="114"/>
      <c r="CC3" s="114"/>
      <c r="CD3" s="114"/>
      <c r="CE3" s="114"/>
      <c r="CF3" s="114"/>
      <c r="CG3" s="114"/>
      <c r="CH3" s="114"/>
      <c r="CI3" s="114"/>
      <c r="CJ3" s="114"/>
      <c r="CK3" s="114"/>
      <c r="CL3" s="114"/>
      <c r="CM3" s="114"/>
      <c r="CN3" s="114"/>
      <c r="CO3" s="114"/>
      <c r="CP3" s="114"/>
      <c r="CQ3" s="114"/>
      <c r="CR3" s="114"/>
      <c r="CS3" s="114"/>
      <c r="CT3" s="114"/>
      <c r="CU3" s="114"/>
      <c r="CV3" s="114"/>
      <c r="CW3" s="114"/>
      <c r="CX3" s="114"/>
      <c r="CY3" s="114"/>
      <c r="CZ3" s="114"/>
      <c r="DA3" s="114"/>
      <c r="DB3" s="114"/>
      <c r="DC3" s="114"/>
      <c r="DD3" s="114"/>
      <c r="DE3" s="114"/>
      <c r="DF3" s="114"/>
      <c r="DG3" s="114"/>
      <c r="DH3" s="114"/>
      <c r="DI3" s="114"/>
      <c r="DJ3" s="114"/>
      <c r="DK3" s="114"/>
      <c r="DL3" s="114"/>
      <c r="DM3" s="114"/>
      <c r="DN3" s="114"/>
      <c r="DO3" s="114"/>
      <c r="DP3" s="114"/>
      <c r="DQ3" s="114"/>
      <c r="DR3" s="114"/>
      <c r="DS3" s="114"/>
      <c r="DT3" s="114"/>
      <c r="DU3" s="114"/>
      <c r="DV3" s="114"/>
      <c r="DW3" s="114"/>
      <c r="DX3" s="114"/>
      <c r="DY3" s="114"/>
      <c r="DZ3" s="114"/>
      <c r="EA3" s="114"/>
      <c r="EB3" s="114"/>
      <c r="EC3" s="114"/>
      <c r="ED3" s="114"/>
      <c r="EE3" s="114"/>
      <c r="EF3" s="114"/>
      <c r="EG3" s="114"/>
      <c r="EH3" s="114"/>
      <c r="EI3" s="114"/>
      <c r="EJ3" s="114"/>
      <c r="EK3" s="114"/>
      <c r="EL3" s="121"/>
      <c r="EM3" s="114"/>
      <c r="EN3" s="114"/>
      <c r="EO3" s="114"/>
      <c r="EP3" s="114"/>
      <c r="EQ3" s="114"/>
      <c r="ER3" s="114"/>
      <c r="ES3" s="114"/>
      <c r="ET3" s="114"/>
      <c r="EU3" s="114"/>
      <c r="EV3" s="114"/>
      <c r="EW3" s="114"/>
      <c r="EX3" s="114"/>
      <c r="EY3" s="114"/>
    </row>
    <row r="4" spans="1:156" s="115" customFormat="1" ht="12.75" customHeight="1">
      <c r="A4" s="116" t="s">
        <v>21</v>
      </c>
      <c r="B4" s="117">
        <f>IF('ENTRY '!I4="","",'ENTRY '!I4)</f>
        <v>2495200</v>
      </c>
      <c r="C4" s="118"/>
      <c r="D4" s="119"/>
      <c r="E4" s="120"/>
      <c r="F4" s="121"/>
      <c r="G4" s="121"/>
      <c r="H4" s="121"/>
      <c r="I4" s="121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4"/>
      <c r="DD4" s="114"/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  <c r="DS4" s="114"/>
      <c r="DT4" s="114"/>
      <c r="DU4" s="114"/>
      <c r="DV4" s="114"/>
      <c r="DW4" s="114"/>
      <c r="DX4" s="114"/>
      <c r="DY4" s="114"/>
      <c r="DZ4" s="114"/>
      <c r="EA4" s="114"/>
      <c r="EB4" s="114"/>
      <c r="EC4" s="114"/>
      <c r="ED4" s="114"/>
      <c r="EE4" s="114"/>
      <c r="EF4" s="114"/>
      <c r="EG4" s="114"/>
      <c r="EH4" s="114"/>
      <c r="EI4" s="114"/>
      <c r="EJ4" s="114"/>
      <c r="EK4" s="114"/>
      <c r="EL4" s="121"/>
      <c r="EM4" s="114"/>
      <c r="EN4" s="114"/>
      <c r="EO4" s="114"/>
      <c r="EP4" s="114"/>
      <c r="EQ4" s="114"/>
      <c r="ER4" s="114"/>
      <c r="ES4" s="114"/>
      <c r="ET4" s="114"/>
      <c r="EU4" s="114"/>
      <c r="EV4" s="114"/>
      <c r="EW4" s="114"/>
      <c r="EX4" s="114"/>
      <c r="EY4" s="114"/>
    </row>
    <row r="5" spans="1:156" s="115" customFormat="1" ht="12.75" customHeight="1">
      <c r="A5" s="122" t="s">
        <v>34</v>
      </c>
      <c r="B5" s="123">
        <f>IF('ENTRY '!I5="","",'ENTRY '!I5)</f>
        <v>42567</v>
      </c>
      <c r="C5" s="118"/>
      <c r="D5" s="119"/>
      <c r="E5" s="120"/>
      <c r="F5" s="121"/>
      <c r="G5" s="121"/>
      <c r="H5" s="121"/>
      <c r="I5" s="121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  <c r="DB5" s="114"/>
      <c r="DC5" s="114"/>
      <c r="DD5" s="114"/>
      <c r="DE5" s="114"/>
      <c r="DF5" s="114"/>
      <c r="DG5" s="114"/>
      <c r="DH5" s="114"/>
      <c r="DI5" s="114"/>
      <c r="DJ5" s="114"/>
      <c r="DK5" s="114"/>
      <c r="DL5" s="114"/>
      <c r="DM5" s="114"/>
      <c r="DN5" s="114"/>
      <c r="DO5" s="114"/>
      <c r="DP5" s="114"/>
      <c r="DQ5" s="114"/>
      <c r="DR5" s="114"/>
      <c r="DS5" s="114"/>
      <c r="DT5" s="114"/>
      <c r="DU5" s="114"/>
      <c r="DV5" s="114"/>
      <c r="DW5" s="114"/>
      <c r="DX5" s="114"/>
      <c r="DY5" s="114"/>
      <c r="DZ5" s="114"/>
      <c r="EA5" s="114"/>
      <c r="EB5" s="114"/>
      <c r="EC5" s="114"/>
      <c r="ED5" s="114"/>
      <c r="EE5" s="114"/>
      <c r="EF5" s="114"/>
      <c r="EG5" s="114"/>
      <c r="EH5" s="114"/>
      <c r="EI5" s="114"/>
      <c r="EJ5" s="114"/>
      <c r="EK5" s="114"/>
      <c r="EL5" s="121"/>
      <c r="EM5" s="114"/>
      <c r="EN5" s="114"/>
      <c r="EO5" s="114"/>
      <c r="EP5" s="114"/>
      <c r="EQ5" s="114"/>
      <c r="ER5" s="114"/>
      <c r="ES5" s="114"/>
      <c r="ET5" s="114"/>
      <c r="EU5" s="114"/>
      <c r="EV5" s="114"/>
      <c r="EW5" s="114"/>
      <c r="EX5" s="114"/>
      <c r="EY5" s="114"/>
    </row>
    <row r="6" spans="1:156" s="115" customFormat="1" ht="15" customHeight="1">
      <c r="B6" s="124" t="s">
        <v>18</v>
      </c>
      <c r="C6" s="118"/>
      <c r="D6" s="119"/>
      <c r="E6" s="120"/>
      <c r="F6" s="119"/>
      <c r="G6" s="119"/>
      <c r="H6" s="119"/>
      <c r="I6" s="119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  <c r="BM6" s="120"/>
      <c r="BN6" s="125"/>
      <c r="BO6" s="120"/>
      <c r="BP6" s="125"/>
      <c r="BQ6" s="120"/>
      <c r="BR6" s="120"/>
      <c r="BS6" s="120"/>
      <c r="BT6" s="125"/>
      <c r="BU6" s="120"/>
      <c r="BV6" s="120"/>
      <c r="BW6" s="120"/>
      <c r="BX6" s="120"/>
      <c r="BY6" s="120"/>
      <c r="BZ6" s="120"/>
      <c r="CA6" s="120"/>
      <c r="CB6" s="120"/>
      <c r="CC6" s="120"/>
      <c r="CD6" s="120"/>
      <c r="CE6" s="120"/>
      <c r="CF6" s="120"/>
      <c r="CG6" s="120"/>
      <c r="CH6" s="120"/>
      <c r="CI6" s="120"/>
      <c r="CJ6" s="120"/>
      <c r="CK6" s="120"/>
      <c r="CL6" s="125"/>
      <c r="CM6" s="120"/>
      <c r="CN6" s="120"/>
      <c r="CO6" s="120"/>
      <c r="CP6" s="120"/>
      <c r="CQ6" s="120"/>
      <c r="CR6" s="120"/>
      <c r="CS6" s="120"/>
      <c r="CT6" s="120"/>
      <c r="CU6" s="120"/>
      <c r="CV6" s="120"/>
      <c r="CW6" s="120"/>
      <c r="CX6" s="120"/>
      <c r="CY6" s="120"/>
      <c r="CZ6" s="120"/>
      <c r="DA6" s="120"/>
      <c r="DB6" s="120"/>
      <c r="DC6" s="120"/>
      <c r="DD6" s="120"/>
      <c r="DE6" s="120"/>
      <c r="DF6" s="120"/>
      <c r="DG6" s="120"/>
      <c r="DH6" s="120"/>
      <c r="DI6" s="120"/>
      <c r="DJ6" s="120"/>
      <c r="DK6" s="120"/>
      <c r="DL6" s="120"/>
      <c r="DM6" s="120"/>
      <c r="DN6" s="120"/>
      <c r="DO6" s="120"/>
      <c r="DP6" s="120"/>
      <c r="DQ6" s="120"/>
      <c r="DR6" s="120"/>
      <c r="DS6" s="120"/>
      <c r="DT6" s="120"/>
      <c r="DU6" s="120"/>
      <c r="DV6" s="120"/>
      <c r="DW6" s="120"/>
      <c r="DX6" s="120"/>
      <c r="DY6" s="120"/>
      <c r="DZ6" s="120"/>
      <c r="EA6" s="120"/>
      <c r="EB6" s="120"/>
      <c r="EC6" s="120"/>
      <c r="ED6" s="120"/>
      <c r="EE6" s="120"/>
      <c r="EF6" s="120"/>
      <c r="EG6" s="120"/>
      <c r="EH6" s="120"/>
      <c r="EI6" s="120"/>
      <c r="EJ6" s="120"/>
      <c r="EK6" s="120"/>
      <c r="EL6" s="119"/>
      <c r="EM6" s="120"/>
      <c r="EN6" s="120"/>
      <c r="EO6" s="120"/>
      <c r="EP6" s="120"/>
      <c r="EQ6" s="126"/>
      <c r="ER6" s="126"/>
      <c r="ES6" s="126"/>
      <c r="ET6" s="126"/>
      <c r="EU6" s="126"/>
      <c r="EV6" s="126"/>
      <c r="EW6" s="126"/>
      <c r="EX6" s="126"/>
      <c r="EY6" s="126"/>
    </row>
    <row r="7" spans="1:156">
      <c r="B7" s="141" t="s">
        <v>50</v>
      </c>
      <c r="C7" s="138"/>
      <c r="D7" s="142" t="str">
        <f>IF(SUM('ENTRY '!R2:R1208)=0,"",COUNT('ENTRY '!R2:R1208))</f>
        <v/>
      </c>
      <c r="E7" s="142" t="str">
        <f>IF(SUM('ENTRY '!S2:S1208)=0,"",COUNT('ENTRY '!S2:S1208))</f>
        <v/>
      </c>
      <c r="F7" s="142" t="str">
        <f>IF(SUM('ENTRY '!T2:T1208)=0,"",COUNT('ENTRY '!T2:T1208))</f>
        <v/>
      </c>
      <c r="G7" s="142" t="str">
        <f>IF(SUM('ENTRY '!U2:U1208)=0,"",COUNT('ENTRY '!U2:U1208))</f>
        <v/>
      </c>
      <c r="H7" s="142" t="str">
        <f>IF(SUM('ENTRY '!V2:V1208)=0,"",COUNT('ENTRY '!V2:V1208))</f>
        <v/>
      </c>
      <c r="I7" s="142" t="str">
        <f>IF(SUM('ENTRY '!W2:W1208)=0,"",COUNT('ENTRY '!W2:W1208))</f>
        <v/>
      </c>
      <c r="J7" s="142">
        <f>IF(SUM('ENTRY '!X2:X1208)=0,"",COUNT('ENTRY '!X2:X1208))</f>
        <v>1</v>
      </c>
      <c r="K7" s="142" t="str">
        <f>IF(SUM('ENTRY '!Y2:Y1208)=0,"",COUNT('ENTRY '!Y2:Y1208))</f>
        <v/>
      </c>
      <c r="L7" s="142" t="str">
        <f>IF(SUM('ENTRY '!Z2:Z1208)=0,"",COUNT('ENTRY '!Z2:Z1208))</f>
        <v/>
      </c>
      <c r="M7" s="142" t="str">
        <f>IF(SUM('ENTRY '!AA2:AA1208)=0,"",COUNT('ENTRY '!AA2:AA1208))</f>
        <v/>
      </c>
      <c r="N7" s="142" t="str">
        <f>IF(SUM('ENTRY '!AB2:AB1208)=0,"",COUNT('ENTRY '!AB2:AB1208))</f>
        <v/>
      </c>
      <c r="O7" s="142" t="str">
        <f>IF(SUM('ENTRY '!AC2:AC1208)=0,"",COUNT('ENTRY '!AC2:AC1208))</f>
        <v/>
      </c>
      <c r="P7" s="142" t="str">
        <f>IF(SUM('ENTRY '!AD2:AD1208)=0,"",COUNT('ENTRY '!AD2:AD1208))</f>
        <v/>
      </c>
      <c r="Q7" s="142" t="str">
        <f>IF(SUM('ENTRY '!AE2:AE1208)=0,"",COUNT('ENTRY '!AE2:AE1208))</f>
        <v/>
      </c>
      <c r="R7" s="142" t="str">
        <f>IF(SUM('ENTRY '!AF2:AF1208)=0,"",COUNT('ENTRY '!AF2:AF1208))</f>
        <v/>
      </c>
      <c r="S7" s="142">
        <f>IF(SUM('ENTRY '!AG2:AG1208)=0,"",COUNT('ENTRY '!AG2:AG1208))</f>
        <v>1</v>
      </c>
      <c r="T7" s="142">
        <f>IF(SUM('ENTRY '!AH2:AH1208)=0,"",COUNT('ENTRY '!AH2:AH1208))</f>
        <v>1</v>
      </c>
      <c r="U7" s="142" t="str">
        <f>IF(SUM('ENTRY '!AI2:AI1208)=0,"",COUNT('ENTRY '!AI2:AI1208))</f>
        <v/>
      </c>
      <c r="V7" s="142">
        <f>IF(SUM('ENTRY '!AJ2:AJ1208)=0,"",COUNT('ENTRY '!AJ2:AJ1208))</f>
        <v>1</v>
      </c>
      <c r="W7" s="142" t="str">
        <f>IF(SUM('ENTRY '!AK2:AK1208)=0,"",COUNT('ENTRY '!AK2:AK1208))</f>
        <v/>
      </c>
      <c r="X7" s="142" t="str">
        <f>IF(SUM('ENTRY '!AL2:AL1208)=0,"",COUNT('ENTRY '!AL2:AL1208))</f>
        <v/>
      </c>
      <c r="Y7" s="142">
        <f>IF(SUM('ENTRY '!AM2:AM1208)=0,"",COUNT('ENTRY '!AM2:AM1208))</f>
        <v>1</v>
      </c>
      <c r="Z7" s="142" t="str">
        <f>IF(SUM('ENTRY '!AN2:AN1208)=0,"",COUNT('ENTRY '!AN2:AN1208))</f>
        <v/>
      </c>
      <c r="AA7" s="142">
        <f>IF(SUM('ENTRY '!AO2:AO1208)=0,"",COUNT('ENTRY '!AO2:AO1208))</f>
        <v>1</v>
      </c>
      <c r="AB7" s="142">
        <f>IF(SUM('ENTRY '!AP2:AP1208)=0,"",COUNT('ENTRY '!AP2:AP1208))</f>
        <v>1</v>
      </c>
      <c r="AC7" s="142" t="str">
        <f>IF(SUM('ENTRY '!AQ2:AQ1208)=0,"",COUNT('ENTRY '!AQ2:AQ1208))</f>
        <v/>
      </c>
      <c r="AD7" s="142" t="str">
        <f>IF(SUM('ENTRY '!AR2:AR1208)=0,"",COUNT('ENTRY '!AR2:AR1208))</f>
        <v/>
      </c>
      <c r="AE7" s="142" t="str">
        <f>IF(SUM('ENTRY '!AS2:AS1208)=0,"",COUNT('ENTRY '!AS2:AS1208))</f>
        <v/>
      </c>
      <c r="AF7" s="142">
        <f>IF(SUM('ENTRY '!AT2:AT1208)=0,"",COUNT('ENTRY '!AT2:AT1208))</f>
        <v>1</v>
      </c>
      <c r="AG7" s="142">
        <f>IF(SUM('ENTRY '!AU2:AU1208)=0,"",COUNT('ENTRY '!AU2:AU1208))</f>
        <v>1</v>
      </c>
      <c r="AH7" s="142" t="str">
        <f>IF(SUM('ENTRY '!AV2:AV1208)=0,"",COUNT('ENTRY '!AV2:AV1208))</f>
        <v/>
      </c>
      <c r="AI7" s="142" t="str">
        <f>IF(SUM('ENTRY '!AW2:AW1208)=0,"",COUNT('ENTRY '!AW2:AW1208))</f>
        <v/>
      </c>
      <c r="AJ7" s="142" t="str">
        <f>IF(SUM('ENTRY '!AX2:AX1208)=0,"",COUNT('ENTRY '!AX2:AX1208))</f>
        <v/>
      </c>
      <c r="AK7" s="142" t="str">
        <f>IF(SUM('ENTRY '!AY2:AY1208)=0,"",COUNT('ENTRY '!AY2:AY1208))</f>
        <v/>
      </c>
      <c r="AL7" s="142" t="str">
        <f>IF(SUM('ENTRY '!AZ2:AZ1208)=0,"",COUNT('ENTRY '!AZ2:AZ1208))</f>
        <v/>
      </c>
      <c r="AM7" s="142" t="str">
        <f>IF(SUM('ENTRY '!BA2:BA1208)=0,"",COUNT('ENTRY '!BA2:BA1208))</f>
        <v/>
      </c>
      <c r="AN7" s="142" t="str">
        <f>IF(SUM('ENTRY '!BB2:BB1208)=0,"",COUNT('ENTRY '!BB2:BB1208))</f>
        <v/>
      </c>
      <c r="AO7" s="142">
        <f>IF(SUM('ENTRY '!BC2:BC1208)=0,"",COUNT('ENTRY '!BC2:BC1208))</f>
        <v>1</v>
      </c>
      <c r="AP7" s="142" t="str">
        <f>IF(SUM('ENTRY '!BD2:BD1208)=0,"",COUNT('ENTRY '!BD2:BD1208))</f>
        <v/>
      </c>
      <c r="AQ7" s="142" t="str">
        <f>IF(SUM('ENTRY '!BE2:BE1208)=0,"",COUNT('ENTRY '!BE2:BE1208))</f>
        <v/>
      </c>
      <c r="AR7" s="142" t="str">
        <f>IF(SUM('ENTRY '!BF2:BF1208)=0,"",COUNT('ENTRY '!BF2:BF1208))</f>
        <v/>
      </c>
      <c r="AS7" s="142" t="str">
        <f>IF(SUM('ENTRY '!BG2:BG1208)=0,"",COUNT('ENTRY '!BG2:BG1208))</f>
        <v/>
      </c>
      <c r="AT7" s="142" t="str">
        <f>IF(SUM('ENTRY '!BH2:BH1208)=0,"",COUNT('ENTRY '!BH2:BH1208))</f>
        <v/>
      </c>
      <c r="AU7" s="142" t="str">
        <f>IF(SUM('ENTRY '!BI2:BI1208)=0,"",COUNT('ENTRY '!BI2:BI1208))</f>
        <v/>
      </c>
      <c r="AV7" s="142" t="str">
        <f>IF(SUM('ENTRY '!BJ2:BJ1208)=0,"",COUNT('ENTRY '!BJ2:BJ1208))</f>
        <v/>
      </c>
      <c r="AW7" s="142" t="str">
        <f>IF(SUM('ENTRY '!BK2:BK1208)=0,"",COUNT('ENTRY '!BK2:BK1208))</f>
        <v/>
      </c>
      <c r="AX7" s="142" t="str">
        <f>IF(SUM('ENTRY '!BL2:BL1208)=0,"",COUNT('ENTRY '!BL2:BL1208))</f>
        <v/>
      </c>
      <c r="AY7" s="142" t="str">
        <f>IF(SUM('ENTRY '!BM2:BM1208)=0,"",COUNT('ENTRY '!BM2:BM1208))</f>
        <v/>
      </c>
      <c r="AZ7" s="142" t="str">
        <f>IF(SUM('ENTRY '!BN2:BN1208)=0,"",COUNT('ENTRY '!BN2:BN1208))</f>
        <v/>
      </c>
      <c r="BA7" s="142" t="str">
        <f>IF(SUM('ENTRY '!BO2:BO1208)=0,"",COUNT('ENTRY '!BO2:BO1208))</f>
        <v/>
      </c>
      <c r="BB7" s="142">
        <f>IF(SUM('ENTRY '!BP2:BP1208)=0,"",COUNT('ENTRY '!BP2:BP1208))</f>
        <v>1</v>
      </c>
      <c r="BC7" s="142" t="str">
        <f>IF(SUM('ENTRY '!BQ2:BQ1208)=0,"",COUNT('ENTRY '!BQ2:BQ1208))</f>
        <v/>
      </c>
      <c r="BD7" s="142" t="str">
        <f>IF(SUM('ENTRY '!BR2:BR1208)=0,"",COUNT('ENTRY '!BR2:BR1208))</f>
        <v/>
      </c>
      <c r="BE7" s="142" t="str">
        <f>IF(SUM('ENTRY '!BS2:BS1208)=0,"",COUNT('ENTRY '!BS2:BS1208))</f>
        <v/>
      </c>
      <c r="BF7" s="142" t="str">
        <f>IF(SUM('ENTRY '!BT2:BT1208)=0,"",COUNT('ENTRY '!BT2:BT1208))</f>
        <v/>
      </c>
      <c r="BG7" s="142" t="str">
        <f>IF(SUM('ENTRY '!BU2:BU1208)=0,"",COUNT('ENTRY '!BU2:BU1208))</f>
        <v/>
      </c>
      <c r="BH7" s="142" t="str">
        <f>IF(SUM('ENTRY '!BV2:BV1208)=0,"",COUNT('ENTRY '!BV2:BV1208))</f>
        <v/>
      </c>
      <c r="BI7" s="142" t="str">
        <f>IF(SUM('ENTRY '!BW2:BW1208)=0,"",COUNT('ENTRY '!BW2:BW1208))</f>
        <v/>
      </c>
      <c r="BJ7" s="142" t="str">
        <f>IF(SUM('ENTRY '!BX2:BX1208)=0,"",COUNT('ENTRY '!BX2:BX1208))</f>
        <v/>
      </c>
      <c r="BK7" s="142" t="str">
        <f>IF(SUM('ENTRY '!BY2:BY1208)=0,"",COUNT('ENTRY '!BY2:BY1208))</f>
        <v/>
      </c>
      <c r="BL7" s="142" t="str">
        <f>IF(SUM('ENTRY '!BZ2:BZ1208)=0,"",COUNT('ENTRY '!BZ2:BZ1208))</f>
        <v/>
      </c>
      <c r="BM7" s="142">
        <f>IF(SUM('ENTRY '!CA2:CA1208)=0,"",COUNT('ENTRY '!CA2:CA1208))</f>
        <v>1</v>
      </c>
      <c r="BN7" s="142">
        <f>IF(SUM('ENTRY '!CB2:CB1208)=0,"",COUNT('ENTRY '!CB2:CB1208))</f>
        <v>1</v>
      </c>
      <c r="BO7" s="142" t="str">
        <f>IF(SUM('ENTRY '!CC2:CC1208)=0,"",COUNT('ENTRY '!CC2:CC1208))</f>
        <v/>
      </c>
      <c r="BP7" s="142" t="str">
        <f>IF(SUM('ENTRY '!CD2:CD1208)=0,"",COUNT('ENTRY '!CD2:CD1208))</f>
        <v/>
      </c>
      <c r="BQ7" s="142">
        <f>IF(SUM('ENTRY '!CE2:CE1208)=0,"",COUNT('ENTRY '!CE2:CE1208))</f>
        <v>1</v>
      </c>
      <c r="BR7" s="142" t="str">
        <f>IF(SUM('ENTRY '!CF2:CF1208)=0,"",COUNT('ENTRY '!CF2:CF1208))</f>
        <v/>
      </c>
      <c r="BS7" s="142" t="str">
        <f>IF(SUM('ENTRY '!CG2:CG1208)=0,"",COUNT('ENTRY '!CG2:CG1208))</f>
        <v/>
      </c>
      <c r="BT7" s="142" t="str">
        <f>IF(SUM('ENTRY '!CH2:CH1208)=0,"",COUNT('ENTRY '!CH2:CH1208))</f>
        <v/>
      </c>
      <c r="BU7" s="142">
        <f>IF(SUM('ENTRY '!CI2:CI1208)=0,"",COUNT('ENTRY '!CI2:CI1208))</f>
        <v>1</v>
      </c>
      <c r="BV7" s="142" t="str">
        <f>IF(SUM('ENTRY '!CJ2:CJ1208)=0,"",COUNT('ENTRY '!CJ2:CJ1208))</f>
        <v/>
      </c>
      <c r="BW7" s="142" t="str">
        <f>IF(SUM('ENTRY '!CK2:CK1208)=0,"",COUNT('ENTRY '!CK2:CK1208))</f>
        <v/>
      </c>
      <c r="BX7" s="142" t="str">
        <f>IF(SUM('ENTRY '!CL2:CL1208)=0,"",COUNT('ENTRY '!CL2:CL1208))</f>
        <v/>
      </c>
      <c r="BY7" s="142">
        <f>IF(SUM('ENTRY '!CM2:CM1208)=0,"",COUNT('ENTRY '!CM2:CM1208))</f>
        <v>1</v>
      </c>
      <c r="BZ7" s="142" t="str">
        <f>IF(SUM('ENTRY '!CN2:CN1208)=0,"",COUNT('ENTRY '!CN2:CN1208))</f>
        <v/>
      </c>
      <c r="CA7" s="142" t="str">
        <f>IF(SUM('ENTRY '!CO2:CO1208)=0,"",COUNT('ENTRY '!CO2:CO1208))</f>
        <v/>
      </c>
      <c r="CB7" s="142">
        <f>IF(SUM('ENTRY '!CP2:CP1208)=0,"",COUNT('ENTRY '!CP2:CP1208))</f>
        <v>1</v>
      </c>
      <c r="CC7" s="142" t="str">
        <f>IF(SUM('ENTRY '!CQ2:CQ1208)=0,"",COUNT('ENTRY '!CQ2:CQ1208))</f>
        <v/>
      </c>
      <c r="CD7" s="142" t="str">
        <f>IF(SUM('ENTRY '!CR2:CR1208)=0,"",COUNT('ENTRY '!CR2:CR1208))</f>
        <v/>
      </c>
      <c r="CE7" s="142" t="str">
        <f>IF(SUM('ENTRY '!CS2:CS1208)=0,"",COUNT('ENTRY '!CS2:CS1208))</f>
        <v/>
      </c>
      <c r="CF7" s="142" t="str">
        <f>IF(SUM('ENTRY '!CT2:CT1208)=0,"",COUNT('ENTRY '!CT2:CT1208))</f>
        <v/>
      </c>
      <c r="CG7" s="142" t="str">
        <f>IF(SUM('ENTRY '!CU2:CU1208)=0,"",COUNT('ENTRY '!CU2:CU1208))</f>
        <v/>
      </c>
      <c r="CH7" s="142" t="str">
        <f>IF(SUM('ENTRY '!CV2:CV1208)=0,"",COUNT('ENTRY '!CV2:CV1208))</f>
        <v/>
      </c>
      <c r="CI7" s="142">
        <f>IF(SUM('ENTRY '!CW2:CW1208)=0,"",COUNT('ENTRY '!CW2:CW1208))</f>
        <v>1</v>
      </c>
      <c r="CJ7" s="142" t="str">
        <f>IF(SUM('ENTRY '!CX2:CX1208)=0,"",COUNT('ENTRY '!CX2:CX1208))</f>
        <v/>
      </c>
      <c r="CK7" s="142" t="str">
        <f>IF(SUM('ENTRY '!CY2:CY1208)=0,"",COUNT('ENTRY '!CY2:CY1208))</f>
        <v/>
      </c>
      <c r="CL7" s="142" t="str">
        <f>IF(SUM('ENTRY '!CZ2:CZ1208)=0,"",COUNT('ENTRY '!CZ2:CZ1208))</f>
        <v/>
      </c>
      <c r="CM7" s="142">
        <f>IF(SUM('ENTRY '!DA2:DA1208)=0,"",COUNT('ENTRY '!DA2:DA1208))</f>
        <v>1</v>
      </c>
      <c r="CN7" s="142" t="str">
        <f>IF(SUM('ENTRY '!DB2:DB1208)=0,"",COUNT('ENTRY '!DB2:DB1208))</f>
        <v/>
      </c>
      <c r="CO7" s="142" t="str">
        <f>IF(SUM('ENTRY '!DC2:DC1208)=0,"",COUNT('ENTRY '!DC2:DC1208))</f>
        <v/>
      </c>
      <c r="CP7" s="142" t="str">
        <f>IF(SUM('ENTRY '!DD2:DD1208)=0,"",COUNT('ENTRY '!DD2:DD1208))</f>
        <v/>
      </c>
      <c r="CQ7" s="142" t="str">
        <f>IF(SUM('ENTRY '!DE2:DE1208)=0,"",COUNT('ENTRY '!DE2:DE1208))</f>
        <v/>
      </c>
      <c r="CR7" s="142" t="str">
        <f>IF(SUM('ENTRY '!DF2:DF1208)=0,"",COUNT('ENTRY '!DF2:DF1208))</f>
        <v/>
      </c>
      <c r="CS7" s="142" t="str">
        <f>IF(SUM('ENTRY '!DG2:DG1208)=0,"",COUNT('ENTRY '!DG2:DG1208))</f>
        <v/>
      </c>
      <c r="CT7" s="142" t="str">
        <f>IF(SUM('ENTRY '!DH2:DH1208)=0,"",COUNT('ENTRY '!DH2:DH1208))</f>
        <v/>
      </c>
      <c r="CU7" s="142" t="str">
        <f>IF(SUM('ENTRY '!DI2:DI1208)=0,"",COUNT('ENTRY '!DI2:DI1208))</f>
        <v/>
      </c>
      <c r="CV7" s="142" t="str">
        <f>IF(SUM('ENTRY '!DJ2:DJ1208)=0,"",COUNT('ENTRY '!DJ2:DJ1208))</f>
        <v/>
      </c>
      <c r="CW7" s="142" t="str">
        <f>IF(SUM('ENTRY '!DK2:DK1208)=0,"",COUNT('ENTRY '!DK2:DK1208))</f>
        <v/>
      </c>
      <c r="CX7" s="142" t="str">
        <f>IF(SUM('ENTRY '!DL2:DL1208)=0,"",COUNT('ENTRY '!DL2:DL1208))</f>
        <v/>
      </c>
      <c r="CY7" s="142" t="str">
        <f>IF(SUM('ENTRY '!DM2:DM1208)=0,"",COUNT('ENTRY '!DM2:DM1208))</f>
        <v/>
      </c>
      <c r="CZ7" s="142" t="str">
        <f>IF(SUM('ENTRY '!DN2:DN1208)=0,"",COUNT('ENTRY '!DN2:DN1208))</f>
        <v/>
      </c>
      <c r="DA7" s="142" t="str">
        <f>IF(SUM('ENTRY '!DO2:DO1208)=0,"",COUNT('ENTRY '!DO2:DO1208))</f>
        <v/>
      </c>
      <c r="DB7" s="142" t="str">
        <f>IF(SUM('ENTRY '!DP2:DP1208)=0,"",COUNT('ENTRY '!DP2:DP1208))</f>
        <v/>
      </c>
      <c r="DC7" s="142">
        <f>IF(SUM('ENTRY '!DQ2:DQ1208)=0,"",COUNT('ENTRY '!DQ2:DQ1208))</f>
        <v>1</v>
      </c>
      <c r="DD7" s="142" t="str">
        <f>IF(SUM('ENTRY '!DR2:DR1208)=0,"",COUNT('ENTRY '!DR2:DR1208))</f>
        <v/>
      </c>
      <c r="DE7" s="142" t="str">
        <f>IF(SUM('ENTRY '!DS2:DS1208)=0,"",COUNT('ENTRY '!DS2:DS1208))</f>
        <v/>
      </c>
      <c r="DF7" s="142">
        <f>IF(SUM('ENTRY '!DT2:DT1208)=0,"",COUNT('ENTRY '!DT2:DT1208))</f>
        <v>1</v>
      </c>
      <c r="DG7" s="142">
        <f>IF(SUM('ENTRY '!DU2:DU1208)=0,"",COUNT('ENTRY '!DU2:DU1208))</f>
        <v>1</v>
      </c>
      <c r="DH7" s="142" t="str">
        <f>IF(SUM('ENTRY '!DV2:DV1208)=0,"",COUNT('ENTRY '!DV2:DV1208))</f>
        <v/>
      </c>
      <c r="DI7" s="142" t="str">
        <f>IF(SUM('ENTRY '!DW2:DW1208)=0,"",COUNT('ENTRY '!DW2:DW1208))</f>
        <v/>
      </c>
      <c r="DJ7" s="142">
        <f>IF(SUM('ENTRY '!DX2:DX1208)=0,"",COUNT('ENTRY '!DX2:DX1208))</f>
        <v>1</v>
      </c>
      <c r="DK7" s="142" t="str">
        <f>IF(SUM('ENTRY '!DY2:DY1208)=0,"",COUNT('ENTRY '!DY2:DY1208))</f>
        <v/>
      </c>
      <c r="DL7" s="142" t="str">
        <f>IF(SUM('ENTRY '!DZ2:DZ1208)=0,"",COUNT('ENTRY '!DZ2:DZ1208))</f>
        <v/>
      </c>
      <c r="DM7" s="142" t="str">
        <f>IF(SUM('ENTRY '!EA2:EA1208)=0,"",COUNT('ENTRY '!EA2:EA1208))</f>
        <v/>
      </c>
      <c r="DN7" s="142" t="str">
        <f>IF(SUM('ENTRY '!EB2:EB1208)=0,"",COUNT('ENTRY '!EB2:EB1208))</f>
        <v/>
      </c>
      <c r="DO7" s="142" t="str">
        <f>IF(SUM('ENTRY '!EC2:EC1208)=0,"",COUNT('ENTRY '!EC2:EC1208))</f>
        <v/>
      </c>
      <c r="DP7" s="142">
        <f>IF(SUM('ENTRY '!ED2:ED1208)=0,"",COUNT('ENTRY '!ED2:ED1208))</f>
        <v>1</v>
      </c>
      <c r="DQ7" s="142" t="str">
        <f>IF(SUM('ENTRY '!EE2:EE1208)=0,"",COUNT('ENTRY '!EE2:EE1208))</f>
        <v/>
      </c>
      <c r="DR7" s="142" t="str">
        <f>IF(SUM('ENTRY '!EF2:EF1208)=0,"",COUNT('ENTRY '!EF2:EF1208))</f>
        <v/>
      </c>
      <c r="DS7" s="142" t="str">
        <f>IF(SUM('ENTRY '!EG2:EG1208)=0,"",COUNT('ENTRY '!EG2:EG1208))</f>
        <v/>
      </c>
      <c r="DT7" s="142" t="str">
        <f>IF(SUM('ENTRY '!EH2:EH1208)=0,"",COUNT('ENTRY '!EH2:EH1208))</f>
        <v/>
      </c>
      <c r="DU7" s="142">
        <f>IF(SUM('ENTRY '!EI2:EI1208)=0,"",COUNT('ENTRY '!EI2:EI1208))</f>
        <v>1</v>
      </c>
      <c r="DV7" s="142" t="str">
        <f>IF(SUM('ENTRY '!EJ2:EJ1208)=0,"",COUNT('ENTRY '!EJ2:EJ1208))</f>
        <v/>
      </c>
      <c r="DW7" s="142" t="str">
        <f>IF(SUM('ENTRY '!EK2:EK1208)=0,"",COUNT('ENTRY '!EK2:EK1208))</f>
        <v/>
      </c>
      <c r="DX7" s="142" t="str">
        <f>IF(SUM('ENTRY '!EL2:EL1208)=0,"",COUNT('ENTRY '!EL2:EL1208))</f>
        <v/>
      </c>
      <c r="DY7" s="142">
        <f>IF(SUM('ENTRY '!EM2:EM1208)=0,"",COUNT('ENTRY '!EM2:EM1208))</f>
        <v>1</v>
      </c>
      <c r="DZ7" s="142">
        <f>IF(SUM('ENTRY '!EN2:EN1208)=0,"",COUNT('ENTRY '!EN2:EN1208))</f>
        <v>1</v>
      </c>
      <c r="EA7" s="142" t="str">
        <f>IF(SUM('ENTRY '!EO2:EO1208)=0,"",COUNT('ENTRY '!EO2:EO1208))</f>
        <v/>
      </c>
      <c r="EB7" s="142" t="str">
        <f>IF(SUM('ENTRY '!EP2:EP1208)=0,"",COUNT('ENTRY '!EP2:EP1208))</f>
        <v/>
      </c>
      <c r="EC7" s="142" t="str">
        <f>IF(SUM('ENTRY '!EQ2:EQ1208)=0,"",COUNT('ENTRY '!EQ2:EQ1208))</f>
        <v/>
      </c>
      <c r="ED7" s="142">
        <f>IF(SUM('ENTRY '!ER2:ER1208)=0,"",COUNT('ENTRY '!ER2:ER1208))</f>
        <v>1</v>
      </c>
      <c r="EE7" s="142">
        <f>IF(SUM('ENTRY '!ES2:ES1208)=0,"",COUNT('ENTRY '!ES2:ES1208))</f>
        <v>1</v>
      </c>
      <c r="EF7" s="142" t="str">
        <f>IF(SUM('ENTRY '!ET2:ET1208)=0,"",COUNT('ENTRY '!ET2:ET1208))</f>
        <v/>
      </c>
      <c r="EG7" s="142" t="str">
        <f>IF(SUM('ENTRY '!EU2:EU1208)=0,"",COUNT('ENTRY '!EU2:EU1208))</f>
        <v/>
      </c>
      <c r="EH7" s="142" t="str">
        <f>IF(SUM('ENTRY '!EV2:EV1208)=0,"",COUNT('ENTRY '!EV2:EV1208))</f>
        <v/>
      </c>
      <c r="EI7" s="142" t="str">
        <f>IF(SUM('ENTRY '!EW2:EW1208)=0,"",COUNT('ENTRY '!EW2:EW1208))</f>
        <v/>
      </c>
      <c r="EJ7" s="142" t="str">
        <f>IF(SUM('ENTRY '!EX2:EX1208)=0,"",COUNT('ENTRY '!EX2:EX1208))</f>
        <v/>
      </c>
      <c r="EK7" s="142" t="str">
        <f>IF(SUM('ENTRY '!EY2:EY1208)=0,"",COUNT('ENTRY '!EY2:EY1208))</f>
        <v/>
      </c>
      <c r="EL7" s="142" t="str">
        <f>IF(SUM('ENTRY '!EZ2:EZ1208)=0,"",COUNT('ENTRY '!EZ2:EZ1208))</f>
        <v/>
      </c>
      <c r="EM7" s="142" t="str">
        <f>IF(SUM('ENTRY '!FA2:FA1208)=0,"",COUNT('ENTRY '!FA2:FA1208))</f>
        <v/>
      </c>
      <c r="EN7" s="142" t="str">
        <f>IF(SUM('ENTRY '!FB2:FB1208)=0,"",COUNT('ENTRY '!FB2:FB1208))</f>
        <v/>
      </c>
      <c r="EO7" s="142" t="str">
        <f>IF(SUM('ENTRY '!FC2:FC1208)=0,"",COUNT('ENTRY '!FC2:FC1208))</f>
        <v/>
      </c>
      <c r="EP7" s="142" t="str">
        <f>IF(SUM('ENTRY '!FD2:FD1208)=0,"",COUNT('ENTRY '!FD2:FD1208))</f>
        <v/>
      </c>
      <c r="EQ7" s="142">
        <f>IF(SUM('ENTRY '!FE2:FE1208)=0,"",COUNT('ENTRY '!FE2:FE1208))</f>
        <v>1</v>
      </c>
      <c r="ER7" s="142">
        <f>IF(SUM('ENTRY '!FF2:FF1208)=0,"",COUNT('ENTRY '!FF2:FF1208))</f>
        <v>1</v>
      </c>
      <c r="ES7" s="142">
        <f>IF(SUM('ENTRY '!FG2:FG1208)=0,"",COUNT('ENTRY '!FG2:FG1208))</f>
        <v>1</v>
      </c>
      <c r="ET7" s="142">
        <f>IF(SUM('ENTRY '!FH2:FH1208)=0,"",COUNT('ENTRY '!FH2:FH1208))</f>
        <v>1</v>
      </c>
      <c r="EU7" s="142">
        <f>IF(SUM('ENTRY '!FI2:FI1208)=0,"",COUNT('ENTRY '!FI2:FI1208))</f>
        <v>1</v>
      </c>
      <c r="EV7" s="142">
        <f>IF(SUM('ENTRY '!FJ2:FJ1208)=0,"",COUNT('ENTRY '!FJ2:FJ1208))</f>
        <v>1</v>
      </c>
      <c r="EW7" s="142">
        <f>IF(SUM('ENTRY '!FK2:FK1208)=0,"",COUNT('ENTRY '!FK2:FK1208))</f>
        <v>1</v>
      </c>
      <c r="EX7" s="142" t="str">
        <f>IF(SUM('ENTRY '!FL2:FL1208)=0,"",COUNT('ENTRY '!FL2:FL1208))</f>
        <v/>
      </c>
      <c r="EY7" s="142" t="str">
        <f>IF(SUM('ENTRY '!FM2:FM1208)=0,"",COUNT('ENTRY '!FM2:FM1208))</f>
        <v/>
      </c>
    </row>
    <row r="8" spans="1:156" s="136" customFormat="1" ht="12.75" customHeight="1">
      <c r="A8" s="133"/>
      <c r="B8" s="134" t="s">
        <v>1</v>
      </c>
      <c r="C8" s="128"/>
      <c r="D8" s="135" t="str">
        <f t="shared" ref="D8:AI8" si="0">IF(D10="","",(D10/(SUM($D$10:$EK$10,$EQ$10:$EY$10)/100)))</f>
        <v/>
      </c>
      <c r="E8" s="135" t="str">
        <f t="shared" si="0"/>
        <v/>
      </c>
      <c r="F8" s="135" t="str">
        <f t="shared" si="0"/>
        <v/>
      </c>
      <c r="G8" s="135" t="str">
        <f t="shared" si="0"/>
        <v/>
      </c>
      <c r="H8" s="135" t="str">
        <f t="shared" si="0"/>
        <v/>
      </c>
      <c r="I8" s="135" t="str">
        <f t="shared" si="0"/>
        <v/>
      </c>
      <c r="J8" s="135" t="e">
        <f t="shared" si="0"/>
        <v>#VALUE!</v>
      </c>
      <c r="K8" s="135" t="str">
        <f t="shared" si="0"/>
        <v/>
      </c>
      <c r="L8" s="135" t="str">
        <f t="shared" si="0"/>
        <v/>
      </c>
      <c r="M8" s="135" t="str">
        <f t="shared" si="0"/>
        <v/>
      </c>
      <c r="N8" s="135" t="str">
        <f t="shared" si="0"/>
        <v/>
      </c>
      <c r="O8" s="135" t="str">
        <f t="shared" si="0"/>
        <v/>
      </c>
      <c r="P8" s="135" t="str">
        <f t="shared" si="0"/>
        <v/>
      </c>
      <c r="Q8" s="135" t="str">
        <f t="shared" si="0"/>
        <v/>
      </c>
      <c r="R8" s="135" t="str">
        <f t="shared" si="0"/>
        <v/>
      </c>
      <c r="S8" s="135" t="e">
        <f t="shared" si="0"/>
        <v>#VALUE!</v>
      </c>
      <c r="T8" s="135" t="e">
        <f t="shared" si="0"/>
        <v>#VALUE!</v>
      </c>
      <c r="U8" s="135" t="str">
        <f t="shared" si="0"/>
        <v/>
      </c>
      <c r="V8" s="135" t="e">
        <f t="shared" si="0"/>
        <v>#VALUE!</v>
      </c>
      <c r="W8" s="135" t="str">
        <f t="shared" si="0"/>
        <v/>
      </c>
      <c r="X8" s="135" t="str">
        <f t="shared" si="0"/>
        <v/>
      </c>
      <c r="Y8" s="135" t="e">
        <f t="shared" si="0"/>
        <v>#VALUE!</v>
      </c>
      <c r="Z8" s="135" t="str">
        <f t="shared" si="0"/>
        <v/>
      </c>
      <c r="AA8" s="135" t="e">
        <f t="shared" si="0"/>
        <v>#VALUE!</v>
      </c>
      <c r="AB8" s="135" t="e">
        <f t="shared" si="0"/>
        <v>#VALUE!</v>
      </c>
      <c r="AC8" s="135" t="str">
        <f t="shared" si="0"/>
        <v/>
      </c>
      <c r="AD8" s="135" t="str">
        <f t="shared" si="0"/>
        <v/>
      </c>
      <c r="AE8" s="135" t="str">
        <f t="shared" si="0"/>
        <v/>
      </c>
      <c r="AF8" s="135" t="e">
        <f t="shared" si="0"/>
        <v>#VALUE!</v>
      </c>
      <c r="AG8" s="135" t="e">
        <f t="shared" si="0"/>
        <v>#VALUE!</v>
      </c>
      <c r="AH8" s="135" t="str">
        <f t="shared" si="0"/>
        <v/>
      </c>
      <c r="AI8" s="135" t="str">
        <f t="shared" si="0"/>
        <v/>
      </c>
      <c r="AJ8" s="135" t="str">
        <f t="shared" ref="AJ8:BO8" si="1">IF(AJ10="","",(AJ10/(SUM($D$10:$EK$10,$EQ$10:$EY$10)/100)))</f>
        <v/>
      </c>
      <c r="AK8" s="135" t="str">
        <f t="shared" si="1"/>
        <v/>
      </c>
      <c r="AL8" s="135" t="str">
        <f t="shared" si="1"/>
        <v/>
      </c>
      <c r="AM8" s="135" t="str">
        <f t="shared" si="1"/>
        <v/>
      </c>
      <c r="AN8" s="135" t="str">
        <f t="shared" si="1"/>
        <v/>
      </c>
      <c r="AO8" s="135" t="e">
        <f t="shared" si="1"/>
        <v>#VALUE!</v>
      </c>
      <c r="AP8" s="135" t="str">
        <f t="shared" si="1"/>
        <v/>
      </c>
      <c r="AQ8" s="135" t="str">
        <f t="shared" si="1"/>
        <v/>
      </c>
      <c r="AR8" s="135" t="str">
        <f t="shared" si="1"/>
        <v/>
      </c>
      <c r="AS8" s="135" t="str">
        <f t="shared" si="1"/>
        <v/>
      </c>
      <c r="AT8" s="135" t="str">
        <f t="shared" si="1"/>
        <v/>
      </c>
      <c r="AU8" s="135" t="str">
        <f t="shared" si="1"/>
        <v/>
      </c>
      <c r="AV8" s="135" t="str">
        <f t="shared" si="1"/>
        <v/>
      </c>
      <c r="AW8" s="135" t="str">
        <f t="shared" si="1"/>
        <v/>
      </c>
      <c r="AX8" s="135" t="str">
        <f t="shared" si="1"/>
        <v/>
      </c>
      <c r="AY8" s="135" t="str">
        <f t="shared" si="1"/>
        <v/>
      </c>
      <c r="AZ8" s="135" t="str">
        <f t="shared" si="1"/>
        <v/>
      </c>
      <c r="BA8" s="135" t="str">
        <f t="shared" si="1"/>
        <v/>
      </c>
      <c r="BB8" s="135" t="e">
        <f t="shared" si="1"/>
        <v>#VALUE!</v>
      </c>
      <c r="BC8" s="135" t="str">
        <f t="shared" si="1"/>
        <v/>
      </c>
      <c r="BD8" s="135" t="str">
        <f t="shared" si="1"/>
        <v/>
      </c>
      <c r="BE8" s="135" t="str">
        <f t="shared" si="1"/>
        <v/>
      </c>
      <c r="BF8" s="135" t="str">
        <f t="shared" si="1"/>
        <v/>
      </c>
      <c r="BG8" s="135" t="str">
        <f t="shared" si="1"/>
        <v/>
      </c>
      <c r="BH8" s="135" t="str">
        <f t="shared" si="1"/>
        <v/>
      </c>
      <c r="BI8" s="135" t="str">
        <f t="shared" si="1"/>
        <v/>
      </c>
      <c r="BJ8" s="135" t="str">
        <f t="shared" si="1"/>
        <v/>
      </c>
      <c r="BK8" s="135" t="str">
        <f t="shared" si="1"/>
        <v/>
      </c>
      <c r="BL8" s="135" t="str">
        <f t="shared" si="1"/>
        <v/>
      </c>
      <c r="BM8" s="135" t="e">
        <f t="shared" si="1"/>
        <v>#VALUE!</v>
      </c>
      <c r="BN8" s="135" t="e">
        <f t="shared" si="1"/>
        <v>#VALUE!</v>
      </c>
      <c r="BO8" s="135" t="str">
        <f t="shared" si="1"/>
        <v/>
      </c>
      <c r="BP8" s="135" t="str">
        <f t="shared" ref="BP8:CU8" si="2">IF(BP10="","",(BP10/(SUM($D$10:$EK$10,$EQ$10:$EY$10)/100)))</f>
        <v/>
      </c>
      <c r="BQ8" s="135" t="e">
        <f t="shared" si="2"/>
        <v>#VALUE!</v>
      </c>
      <c r="BR8" s="135" t="str">
        <f t="shared" si="2"/>
        <v/>
      </c>
      <c r="BS8" s="135" t="str">
        <f t="shared" si="2"/>
        <v/>
      </c>
      <c r="BT8" s="135" t="str">
        <f t="shared" si="2"/>
        <v/>
      </c>
      <c r="BU8" s="135" t="e">
        <f t="shared" si="2"/>
        <v>#VALUE!</v>
      </c>
      <c r="BV8" s="135" t="str">
        <f t="shared" si="2"/>
        <v/>
      </c>
      <c r="BW8" s="135" t="str">
        <f t="shared" si="2"/>
        <v/>
      </c>
      <c r="BX8" s="135" t="str">
        <f t="shared" si="2"/>
        <v/>
      </c>
      <c r="BY8" s="135" t="e">
        <f t="shared" si="2"/>
        <v>#VALUE!</v>
      </c>
      <c r="BZ8" s="135" t="str">
        <f t="shared" si="2"/>
        <v/>
      </c>
      <c r="CA8" s="135" t="str">
        <f t="shared" si="2"/>
        <v/>
      </c>
      <c r="CB8" s="135" t="e">
        <f t="shared" si="2"/>
        <v>#VALUE!</v>
      </c>
      <c r="CC8" s="135" t="str">
        <f t="shared" si="2"/>
        <v/>
      </c>
      <c r="CD8" s="135" t="str">
        <f t="shared" si="2"/>
        <v/>
      </c>
      <c r="CE8" s="135" t="str">
        <f t="shared" si="2"/>
        <v/>
      </c>
      <c r="CF8" s="135" t="str">
        <f t="shared" si="2"/>
        <v/>
      </c>
      <c r="CG8" s="135" t="str">
        <f t="shared" si="2"/>
        <v/>
      </c>
      <c r="CH8" s="135" t="str">
        <f t="shared" si="2"/>
        <v/>
      </c>
      <c r="CI8" s="135" t="e">
        <f t="shared" si="2"/>
        <v>#VALUE!</v>
      </c>
      <c r="CJ8" s="135" t="str">
        <f t="shared" si="2"/>
        <v/>
      </c>
      <c r="CK8" s="135" t="str">
        <f t="shared" si="2"/>
        <v/>
      </c>
      <c r="CL8" s="135" t="str">
        <f t="shared" si="2"/>
        <v/>
      </c>
      <c r="CM8" s="135" t="e">
        <f t="shared" si="2"/>
        <v>#VALUE!</v>
      </c>
      <c r="CN8" s="135" t="str">
        <f t="shared" si="2"/>
        <v/>
      </c>
      <c r="CO8" s="135" t="str">
        <f t="shared" si="2"/>
        <v/>
      </c>
      <c r="CP8" s="135" t="str">
        <f t="shared" si="2"/>
        <v/>
      </c>
      <c r="CQ8" s="135" t="str">
        <f t="shared" si="2"/>
        <v/>
      </c>
      <c r="CR8" s="135" t="str">
        <f t="shared" si="2"/>
        <v/>
      </c>
      <c r="CS8" s="135" t="str">
        <f t="shared" si="2"/>
        <v/>
      </c>
      <c r="CT8" s="135" t="str">
        <f t="shared" si="2"/>
        <v/>
      </c>
      <c r="CU8" s="135" t="str">
        <f t="shared" si="2"/>
        <v/>
      </c>
      <c r="CV8" s="135" t="str">
        <f t="shared" ref="CV8:EA8" si="3">IF(CV10="","",(CV10/(SUM($D$10:$EK$10,$EQ$10:$EY$10)/100)))</f>
        <v/>
      </c>
      <c r="CW8" s="135" t="str">
        <f t="shared" si="3"/>
        <v/>
      </c>
      <c r="CX8" s="135" t="str">
        <f t="shared" si="3"/>
        <v/>
      </c>
      <c r="CY8" s="135" t="str">
        <f t="shared" si="3"/>
        <v/>
      </c>
      <c r="CZ8" s="135" t="str">
        <f t="shared" si="3"/>
        <v/>
      </c>
      <c r="DA8" s="135" t="str">
        <f t="shared" si="3"/>
        <v/>
      </c>
      <c r="DB8" s="135" t="str">
        <f t="shared" si="3"/>
        <v/>
      </c>
      <c r="DC8" s="135" t="e">
        <f t="shared" si="3"/>
        <v>#VALUE!</v>
      </c>
      <c r="DD8" s="135" t="str">
        <f t="shared" si="3"/>
        <v/>
      </c>
      <c r="DE8" s="135" t="str">
        <f t="shared" si="3"/>
        <v/>
      </c>
      <c r="DF8" s="135" t="e">
        <f t="shared" si="3"/>
        <v>#VALUE!</v>
      </c>
      <c r="DG8" s="135" t="e">
        <f t="shared" si="3"/>
        <v>#VALUE!</v>
      </c>
      <c r="DH8" s="135" t="str">
        <f t="shared" si="3"/>
        <v/>
      </c>
      <c r="DI8" s="135" t="str">
        <f t="shared" si="3"/>
        <v/>
      </c>
      <c r="DJ8" s="135" t="e">
        <f t="shared" si="3"/>
        <v>#VALUE!</v>
      </c>
      <c r="DK8" s="135" t="str">
        <f t="shared" si="3"/>
        <v/>
      </c>
      <c r="DL8" s="135" t="str">
        <f t="shared" si="3"/>
        <v/>
      </c>
      <c r="DM8" s="135" t="str">
        <f t="shared" si="3"/>
        <v/>
      </c>
      <c r="DN8" s="135" t="str">
        <f t="shared" si="3"/>
        <v/>
      </c>
      <c r="DO8" s="135" t="str">
        <f t="shared" si="3"/>
        <v/>
      </c>
      <c r="DP8" s="135" t="e">
        <f t="shared" si="3"/>
        <v>#VALUE!</v>
      </c>
      <c r="DQ8" s="135" t="str">
        <f t="shared" si="3"/>
        <v/>
      </c>
      <c r="DR8" s="135" t="str">
        <f t="shared" si="3"/>
        <v/>
      </c>
      <c r="DS8" s="135" t="str">
        <f t="shared" si="3"/>
        <v/>
      </c>
      <c r="DT8" s="135" t="str">
        <f t="shared" si="3"/>
        <v/>
      </c>
      <c r="DU8" s="135" t="e">
        <f t="shared" si="3"/>
        <v>#VALUE!</v>
      </c>
      <c r="DV8" s="135" t="str">
        <f t="shared" si="3"/>
        <v/>
      </c>
      <c r="DW8" s="135" t="str">
        <f t="shared" si="3"/>
        <v/>
      </c>
      <c r="DX8" s="135" t="str">
        <f t="shared" si="3"/>
        <v/>
      </c>
      <c r="DY8" s="135" t="e">
        <f t="shared" si="3"/>
        <v>#VALUE!</v>
      </c>
      <c r="DZ8" s="135" t="e">
        <f t="shared" si="3"/>
        <v>#VALUE!</v>
      </c>
      <c r="EA8" s="135" t="str">
        <f t="shared" si="3"/>
        <v/>
      </c>
      <c r="EB8" s="135" t="str">
        <f t="shared" ref="EB8:EK8" si="4">IF(EB10="","",(EB10/(SUM($D$10:$EK$10,$EQ$10:$EY$10)/100)))</f>
        <v/>
      </c>
      <c r="EC8" s="135" t="str">
        <f t="shared" si="4"/>
        <v/>
      </c>
      <c r="ED8" s="135" t="e">
        <f t="shared" si="4"/>
        <v>#VALUE!</v>
      </c>
      <c r="EE8" s="135" t="e">
        <f t="shared" si="4"/>
        <v>#VALUE!</v>
      </c>
      <c r="EF8" s="135" t="str">
        <f t="shared" si="4"/>
        <v/>
      </c>
      <c r="EG8" s="135" t="str">
        <f t="shared" si="4"/>
        <v/>
      </c>
      <c r="EH8" s="135" t="str">
        <f t="shared" si="4"/>
        <v/>
      </c>
      <c r="EI8" s="135" t="str">
        <f t="shared" si="4"/>
        <v/>
      </c>
      <c r="EJ8" s="135" t="str">
        <f t="shared" si="4"/>
        <v/>
      </c>
      <c r="EK8" s="135" t="str">
        <f t="shared" si="4"/>
        <v/>
      </c>
      <c r="EL8" s="135"/>
      <c r="EM8" s="135"/>
      <c r="EN8" s="135"/>
      <c r="EO8" s="135"/>
      <c r="EP8" s="135"/>
      <c r="EQ8" s="135" t="e">
        <f t="shared" ref="EQ8:EY8" si="5">IF(EQ10="","",(EQ10/(SUM($D$10:$EK$10,$EQ$10:$EY$10)/100)))</f>
        <v>#VALUE!</v>
      </c>
      <c r="ER8" s="135" t="e">
        <f t="shared" si="5"/>
        <v>#VALUE!</v>
      </c>
      <c r="ES8" s="135" t="e">
        <f t="shared" si="5"/>
        <v>#VALUE!</v>
      </c>
      <c r="ET8" s="135" t="e">
        <f t="shared" si="5"/>
        <v>#VALUE!</v>
      </c>
      <c r="EU8" s="135" t="e">
        <f t="shared" si="5"/>
        <v>#VALUE!</v>
      </c>
      <c r="EV8" s="135" t="e">
        <f t="shared" si="5"/>
        <v>#VALUE!</v>
      </c>
      <c r="EW8" s="135" t="e">
        <f t="shared" si="5"/>
        <v>#VALUE!</v>
      </c>
      <c r="EX8" s="135" t="str">
        <f t="shared" si="5"/>
        <v/>
      </c>
      <c r="EY8" s="135" t="str">
        <f t="shared" si="5"/>
        <v/>
      </c>
    </row>
    <row r="9" spans="1:156" s="131" customFormat="1" ht="12.75" customHeight="1">
      <c r="A9" s="127"/>
      <c r="B9" s="127" t="s">
        <v>8</v>
      </c>
      <c r="C9" s="128"/>
      <c r="D9" s="129" t="str">
        <f t="shared" ref="D9:AI9" si="6">IF(D7="","",(D7/$C$18)*100)</f>
        <v/>
      </c>
      <c r="E9" s="130" t="str">
        <f t="shared" si="6"/>
        <v/>
      </c>
      <c r="F9" s="130" t="str">
        <f t="shared" si="6"/>
        <v/>
      </c>
      <c r="G9" s="130" t="str">
        <f t="shared" si="6"/>
        <v/>
      </c>
      <c r="H9" s="130" t="str">
        <f t="shared" si="6"/>
        <v/>
      </c>
      <c r="I9" s="130" t="str">
        <f t="shared" si="6"/>
        <v/>
      </c>
      <c r="J9" s="130" t="e">
        <f t="shared" si="6"/>
        <v>#VALUE!</v>
      </c>
      <c r="K9" s="130" t="str">
        <f t="shared" si="6"/>
        <v/>
      </c>
      <c r="L9" s="130" t="str">
        <f t="shared" si="6"/>
        <v/>
      </c>
      <c r="M9" s="130" t="str">
        <f t="shared" si="6"/>
        <v/>
      </c>
      <c r="N9" s="130" t="str">
        <f t="shared" si="6"/>
        <v/>
      </c>
      <c r="O9" s="130" t="str">
        <f t="shared" si="6"/>
        <v/>
      </c>
      <c r="P9" s="130" t="str">
        <f t="shared" si="6"/>
        <v/>
      </c>
      <c r="Q9" s="130" t="str">
        <f t="shared" si="6"/>
        <v/>
      </c>
      <c r="R9" s="130" t="str">
        <f t="shared" si="6"/>
        <v/>
      </c>
      <c r="S9" s="130" t="e">
        <f t="shared" si="6"/>
        <v>#VALUE!</v>
      </c>
      <c r="T9" s="130" t="e">
        <f t="shared" si="6"/>
        <v>#VALUE!</v>
      </c>
      <c r="U9" s="130" t="str">
        <f t="shared" si="6"/>
        <v/>
      </c>
      <c r="V9" s="130" t="e">
        <f t="shared" si="6"/>
        <v>#VALUE!</v>
      </c>
      <c r="W9" s="130" t="str">
        <f t="shared" si="6"/>
        <v/>
      </c>
      <c r="X9" s="130" t="str">
        <f t="shared" si="6"/>
        <v/>
      </c>
      <c r="Y9" s="130" t="e">
        <f t="shared" si="6"/>
        <v>#VALUE!</v>
      </c>
      <c r="Z9" s="130" t="str">
        <f t="shared" si="6"/>
        <v/>
      </c>
      <c r="AA9" s="130" t="e">
        <f t="shared" si="6"/>
        <v>#VALUE!</v>
      </c>
      <c r="AB9" s="130" t="e">
        <f t="shared" si="6"/>
        <v>#VALUE!</v>
      </c>
      <c r="AC9" s="130" t="str">
        <f t="shared" si="6"/>
        <v/>
      </c>
      <c r="AD9" s="130" t="str">
        <f t="shared" si="6"/>
        <v/>
      </c>
      <c r="AE9" s="130" t="str">
        <f t="shared" si="6"/>
        <v/>
      </c>
      <c r="AF9" s="130" t="e">
        <f t="shared" si="6"/>
        <v>#VALUE!</v>
      </c>
      <c r="AG9" s="130" t="e">
        <f t="shared" si="6"/>
        <v>#VALUE!</v>
      </c>
      <c r="AH9" s="130" t="str">
        <f t="shared" si="6"/>
        <v/>
      </c>
      <c r="AI9" s="130" t="str">
        <f t="shared" si="6"/>
        <v/>
      </c>
      <c r="AJ9" s="130" t="str">
        <f t="shared" ref="AJ9:BO9" si="7">IF(AJ7="","",(AJ7/$C$18)*100)</f>
        <v/>
      </c>
      <c r="AK9" s="130" t="str">
        <f t="shared" si="7"/>
        <v/>
      </c>
      <c r="AL9" s="130" t="str">
        <f t="shared" si="7"/>
        <v/>
      </c>
      <c r="AM9" s="130" t="str">
        <f t="shared" si="7"/>
        <v/>
      </c>
      <c r="AN9" s="130" t="str">
        <f t="shared" si="7"/>
        <v/>
      </c>
      <c r="AO9" s="130" t="e">
        <f t="shared" si="7"/>
        <v>#VALUE!</v>
      </c>
      <c r="AP9" s="130" t="str">
        <f t="shared" si="7"/>
        <v/>
      </c>
      <c r="AQ9" s="130" t="str">
        <f t="shared" si="7"/>
        <v/>
      </c>
      <c r="AR9" s="130" t="str">
        <f t="shared" si="7"/>
        <v/>
      </c>
      <c r="AS9" s="130" t="str">
        <f t="shared" si="7"/>
        <v/>
      </c>
      <c r="AT9" s="130" t="str">
        <f t="shared" si="7"/>
        <v/>
      </c>
      <c r="AU9" s="130" t="str">
        <f t="shared" si="7"/>
        <v/>
      </c>
      <c r="AV9" s="130" t="str">
        <f t="shared" si="7"/>
        <v/>
      </c>
      <c r="AW9" s="130" t="str">
        <f t="shared" si="7"/>
        <v/>
      </c>
      <c r="AX9" s="130" t="str">
        <f t="shared" si="7"/>
        <v/>
      </c>
      <c r="AY9" s="130" t="str">
        <f t="shared" si="7"/>
        <v/>
      </c>
      <c r="AZ9" s="130" t="str">
        <f t="shared" si="7"/>
        <v/>
      </c>
      <c r="BA9" s="130" t="str">
        <f t="shared" si="7"/>
        <v/>
      </c>
      <c r="BB9" s="130" t="e">
        <f t="shared" si="7"/>
        <v>#VALUE!</v>
      </c>
      <c r="BC9" s="130" t="str">
        <f t="shared" si="7"/>
        <v/>
      </c>
      <c r="BD9" s="130" t="str">
        <f t="shared" si="7"/>
        <v/>
      </c>
      <c r="BE9" s="130" t="str">
        <f t="shared" si="7"/>
        <v/>
      </c>
      <c r="BF9" s="130" t="str">
        <f t="shared" si="7"/>
        <v/>
      </c>
      <c r="BG9" s="130" t="str">
        <f t="shared" si="7"/>
        <v/>
      </c>
      <c r="BH9" s="130" t="str">
        <f t="shared" si="7"/>
        <v/>
      </c>
      <c r="BI9" s="130" t="str">
        <f t="shared" si="7"/>
        <v/>
      </c>
      <c r="BJ9" s="130" t="str">
        <f t="shared" si="7"/>
        <v/>
      </c>
      <c r="BK9" s="130" t="str">
        <f t="shared" si="7"/>
        <v/>
      </c>
      <c r="BL9" s="130" t="str">
        <f t="shared" si="7"/>
        <v/>
      </c>
      <c r="BM9" s="130" t="e">
        <f t="shared" si="7"/>
        <v>#VALUE!</v>
      </c>
      <c r="BN9" s="130" t="e">
        <f t="shared" si="7"/>
        <v>#VALUE!</v>
      </c>
      <c r="BO9" s="130" t="str">
        <f t="shared" si="7"/>
        <v/>
      </c>
      <c r="BP9" s="130" t="str">
        <f t="shared" ref="BP9:CU9" si="8">IF(BP7="","",(BP7/$C$18)*100)</f>
        <v/>
      </c>
      <c r="BQ9" s="130" t="e">
        <f t="shared" si="8"/>
        <v>#VALUE!</v>
      </c>
      <c r="BR9" s="130" t="str">
        <f t="shared" si="8"/>
        <v/>
      </c>
      <c r="BS9" s="130" t="str">
        <f t="shared" si="8"/>
        <v/>
      </c>
      <c r="BT9" s="130" t="str">
        <f t="shared" si="8"/>
        <v/>
      </c>
      <c r="BU9" s="130" t="e">
        <f t="shared" si="8"/>
        <v>#VALUE!</v>
      </c>
      <c r="BV9" s="130" t="str">
        <f t="shared" si="8"/>
        <v/>
      </c>
      <c r="BW9" s="130" t="str">
        <f t="shared" si="8"/>
        <v/>
      </c>
      <c r="BX9" s="130" t="str">
        <f t="shared" si="8"/>
        <v/>
      </c>
      <c r="BY9" s="130" t="e">
        <f t="shared" si="8"/>
        <v>#VALUE!</v>
      </c>
      <c r="BZ9" s="130" t="str">
        <f t="shared" si="8"/>
        <v/>
      </c>
      <c r="CA9" s="130" t="str">
        <f t="shared" si="8"/>
        <v/>
      </c>
      <c r="CB9" s="130" t="e">
        <f t="shared" si="8"/>
        <v>#VALUE!</v>
      </c>
      <c r="CC9" s="130" t="str">
        <f t="shared" si="8"/>
        <v/>
      </c>
      <c r="CD9" s="130" t="str">
        <f t="shared" si="8"/>
        <v/>
      </c>
      <c r="CE9" s="130" t="str">
        <f t="shared" si="8"/>
        <v/>
      </c>
      <c r="CF9" s="130" t="str">
        <f t="shared" si="8"/>
        <v/>
      </c>
      <c r="CG9" s="130" t="str">
        <f t="shared" si="8"/>
        <v/>
      </c>
      <c r="CH9" s="130" t="str">
        <f t="shared" si="8"/>
        <v/>
      </c>
      <c r="CI9" s="130" t="e">
        <f t="shared" si="8"/>
        <v>#VALUE!</v>
      </c>
      <c r="CJ9" s="130" t="str">
        <f t="shared" si="8"/>
        <v/>
      </c>
      <c r="CK9" s="130" t="str">
        <f t="shared" si="8"/>
        <v/>
      </c>
      <c r="CL9" s="130" t="str">
        <f t="shared" si="8"/>
        <v/>
      </c>
      <c r="CM9" s="130" t="e">
        <f t="shared" si="8"/>
        <v>#VALUE!</v>
      </c>
      <c r="CN9" s="130" t="str">
        <f t="shared" si="8"/>
        <v/>
      </c>
      <c r="CO9" s="130" t="str">
        <f t="shared" si="8"/>
        <v/>
      </c>
      <c r="CP9" s="130" t="str">
        <f t="shared" si="8"/>
        <v/>
      </c>
      <c r="CQ9" s="130" t="str">
        <f t="shared" si="8"/>
        <v/>
      </c>
      <c r="CR9" s="130" t="str">
        <f t="shared" si="8"/>
        <v/>
      </c>
      <c r="CS9" s="130" t="str">
        <f t="shared" si="8"/>
        <v/>
      </c>
      <c r="CT9" s="130" t="str">
        <f t="shared" si="8"/>
        <v/>
      </c>
      <c r="CU9" s="130" t="str">
        <f t="shared" si="8"/>
        <v/>
      </c>
      <c r="CV9" s="130" t="str">
        <f t="shared" ref="CV9:EA9" si="9">IF(CV7="","",(CV7/$C$18)*100)</f>
        <v/>
      </c>
      <c r="CW9" s="130" t="str">
        <f t="shared" si="9"/>
        <v/>
      </c>
      <c r="CX9" s="130" t="str">
        <f t="shared" si="9"/>
        <v/>
      </c>
      <c r="CY9" s="130" t="str">
        <f t="shared" si="9"/>
        <v/>
      </c>
      <c r="CZ9" s="130" t="str">
        <f t="shared" si="9"/>
        <v/>
      </c>
      <c r="DA9" s="130" t="str">
        <f t="shared" si="9"/>
        <v/>
      </c>
      <c r="DB9" s="130" t="str">
        <f t="shared" si="9"/>
        <v/>
      </c>
      <c r="DC9" s="130" t="e">
        <f t="shared" si="9"/>
        <v>#VALUE!</v>
      </c>
      <c r="DD9" s="130" t="str">
        <f t="shared" si="9"/>
        <v/>
      </c>
      <c r="DE9" s="130" t="str">
        <f t="shared" si="9"/>
        <v/>
      </c>
      <c r="DF9" s="130" t="e">
        <f t="shared" si="9"/>
        <v>#VALUE!</v>
      </c>
      <c r="DG9" s="130" t="e">
        <f t="shared" si="9"/>
        <v>#VALUE!</v>
      </c>
      <c r="DH9" s="130" t="str">
        <f t="shared" si="9"/>
        <v/>
      </c>
      <c r="DI9" s="130" t="str">
        <f t="shared" si="9"/>
        <v/>
      </c>
      <c r="DJ9" s="130" t="e">
        <f t="shared" si="9"/>
        <v>#VALUE!</v>
      </c>
      <c r="DK9" s="130" t="str">
        <f t="shared" si="9"/>
        <v/>
      </c>
      <c r="DL9" s="130" t="str">
        <f t="shared" si="9"/>
        <v/>
      </c>
      <c r="DM9" s="130" t="str">
        <f t="shared" si="9"/>
        <v/>
      </c>
      <c r="DN9" s="130" t="str">
        <f t="shared" si="9"/>
        <v/>
      </c>
      <c r="DO9" s="130" t="str">
        <f t="shared" si="9"/>
        <v/>
      </c>
      <c r="DP9" s="130" t="e">
        <f t="shared" si="9"/>
        <v>#VALUE!</v>
      </c>
      <c r="DQ9" s="130" t="str">
        <f t="shared" si="9"/>
        <v/>
      </c>
      <c r="DR9" s="130" t="str">
        <f t="shared" si="9"/>
        <v/>
      </c>
      <c r="DS9" s="130" t="str">
        <f t="shared" si="9"/>
        <v/>
      </c>
      <c r="DT9" s="130" t="str">
        <f t="shared" si="9"/>
        <v/>
      </c>
      <c r="DU9" s="130" t="e">
        <f t="shared" si="9"/>
        <v>#VALUE!</v>
      </c>
      <c r="DV9" s="130" t="str">
        <f t="shared" si="9"/>
        <v/>
      </c>
      <c r="DW9" s="130" t="str">
        <f t="shared" si="9"/>
        <v/>
      </c>
      <c r="DX9" s="130" t="str">
        <f t="shared" si="9"/>
        <v/>
      </c>
      <c r="DY9" s="130" t="e">
        <f t="shared" si="9"/>
        <v>#VALUE!</v>
      </c>
      <c r="DZ9" s="130" t="e">
        <f t="shared" si="9"/>
        <v>#VALUE!</v>
      </c>
      <c r="EA9" s="130" t="str">
        <f t="shared" si="9"/>
        <v/>
      </c>
      <c r="EB9" s="130" t="str">
        <f t="shared" ref="EB9:EY9" si="10">IF(EB7="","",(EB7/$C$18)*100)</f>
        <v/>
      </c>
      <c r="EC9" s="130" t="str">
        <f t="shared" si="10"/>
        <v/>
      </c>
      <c r="ED9" s="130" t="e">
        <f t="shared" si="10"/>
        <v>#VALUE!</v>
      </c>
      <c r="EE9" s="130" t="e">
        <f t="shared" si="10"/>
        <v>#VALUE!</v>
      </c>
      <c r="EF9" s="130" t="str">
        <f t="shared" si="10"/>
        <v/>
      </c>
      <c r="EG9" s="130" t="str">
        <f t="shared" si="10"/>
        <v/>
      </c>
      <c r="EH9" s="130" t="str">
        <f t="shared" si="10"/>
        <v/>
      </c>
      <c r="EI9" s="130" t="str">
        <f t="shared" si="10"/>
        <v/>
      </c>
      <c r="EJ9" s="130" t="str">
        <f t="shared" si="10"/>
        <v/>
      </c>
      <c r="EK9" s="130" t="str">
        <f t="shared" si="10"/>
        <v/>
      </c>
      <c r="EL9" s="130" t="str">
        <f t="shared" si="10"/>
        <v/>
      </c>
      <c r="EM9" s="130" t="str">
        <f t="shared" si="10"/>
        <v/>
      </c>
      <c r="EN9" s="130" t="str">
        <f t="shared" si="10"/>
        <v/>
      </c>
      <c r="EO9" s="130" t="str">
        <f t="shared" si="10"/>
        <v/>
      </c>
      <c r="EP9" s="130" t="str">
        <f t="shared" si="10"/>
        <v/>
      </c>
      <c r="EQ9" s="130" t="e">
        <f t="shared" si="10"/>
        <v>#VALUE!</v>
      </c>
      <c r="ER9" s="130" t="e">
        <f t="shared" si="10"/>
        <v>#VALUE!</v>
      </c>
      <c r="ES9" s="130" t="e">
        <f t="shared" si="10"/>
        <v>#VALUE!</v>
      </c>
      <c r="ET9" s="130" t="e">
        <f t="shared" si="10"/>
        <v>#VALUE!</v>
      </c>
      <c r="EU9" s="130" t="e">
        <f t="shared" si="10"/>
        <v>#VALUE!</v>
      </c>
      <c r="EV9" s="130" t="e">
        <f t="shared" si="10"/>
        <v>#VALUE!</v>
      </c>
      <c r="EW9" s="130" t="e">
        <f t="shared" si="10"/>
        <v>#VALUE!</v>
      </c>
      <c r="EX9" s="130" t="str">
        <f t="shared" si="10"/>
        <v/>
      </c>
      <c r="EY9" s="130" t="str">
        <f t="shared" si="10"/>
        <v/>
      </c>
    </row>
    <row r="10" spans="1:156" s="131" customFormat="1" ht="11.25" customHeight="1">
      <c r="A10" s="127"/>
      <c r="B10" s="127" t="s">
        <v>15</v>
      </c>
      <c r="C10" s="132"/>
      <c r="D10" s="129" t="str">
        <f t="shared" ref="D10:AI10" si="11">IF(D7="","",(D7/$C$19)*100)</f>
        <v/>
      </c>
      <c r="E10" s="130" t="str">
        <f t="shared" si="11"/>
        <v/>
      </c>
      <c r="F10" s="130" t="str">
        <f t="shared" si="11"/>
        <v/>
      </c>
      <c r="G10" s="130" t="str">
        <f t="shared" si="11"/>
        <v/>
      </c>
      <c r="H10" s="130" t="str">
        <f t="shared" si="11"/>
        <v/>
      </c>
      <c r="I10" s="130" t="str">
        <f t="shared" si="11"/>
        <v/>
      </c>
      <c r="J10" s="130" t="e">
        <f t="shared" si="11"/>
        <v>#VALUE!</v>
      </c>
      <c r="K10" s="130" t="str">
        <f t="shared" si="11"/>
        <v/>
      </c>
      <c r="L10" s="130" t="str">
        <f t="shared" si="11"/>
        <v/>
      </c>
      <c r="M10" s="130" t="str">
        <f t="shared" si="11"/>
        <v/>
      </c>
      <c r="N10" s="130" t="str">
        <f t="shared" si="11"/>
        <v/>
      </c>
      <c r="O10" s="130" t="str">
        <f t="shared" si="11"/>
        <v/>
      </c>
      <c r="P10" s="130" t="str">
        <f t="shared" si="11"/>
        <v/>
      </c>
      <c r="Q10" s="130" t="str">
        <f t="shared" si="11"/>
        <v/>
      </c>
      <c r="R10" s="130" t="str">
        <f t="shared" si="11"/>
        <v/>
      </c>
      <c r="S10" s="130" t="e">
        <f t="shared" si="11"/>
        <v>#VALUE!</v>
      </c>
      <c r="T10" s="130" t="e">
        <f t="shared" si="11"/>
        <v>#VALUE!</v>
      </c>
      <c r="U10" s="130" t="str">
        <f t="shared" si="11"/>
        <v/>
      </c>
      <c r="V10" s="130" t="e">
        <f t="shared" si="11"/>
        <v>#VALUE!</v>
      </c>
      <c r="W10" s="130" t="str">
        <f t="shared" si="11"/>
        <v/>
      </c>
      <c r="X10" s="130" t="str">
        <f t="shared" si="11"/>
        <v/>
      </c>
      <c r="Y10" s="130" t="e">
        <f t="shared" si="11"/>
        <v>#VALUE!</v>
      </c>
      <c r="Z10" s="130" t="str">
        <f t="shared" si="11"/>
        <v/>
      </c>
      <c r="AA10" s="130" t="e">
        <f t="shared" si="11"/>
        <v>#VALUE!</v>
      </c>
      <c r="AB10" s="130" t="e">
        <f t="shared" si="11"/>
        <v>#VALUE!</v>
      </c>
      <c r="AC10" s="130" t="str">
        <f t="shared" si="11"/>
        <v/>
      </c>
      <c r="AD10" s="130" t="str">
        <f t="shared" si="11"/>
        <v/>
      </c>
      <c r="AE10" s="130" t="str">
        <f t="shared" si="11"/>
        <v/>
      </c>
      <c r="AF10" s="130" t="e">
        <f t="shared" si="11"/>
        <v>#VALUE!</v>
      </c>
      <c r="AG10" s="130" t="e">
        <f t="shared" si="11"/>
        <v>#VALUE!</v>
      </c>
      <c r="AH10" s="130" t="str">
        <f t="shared" si="11"/>
        <v/>
      </c>
      <c r="AI10" s="130" t="str">
        <f t="shared" si="11"/>
        <v/>
      </c>
      <c r="AJ10" s="130" t="str">
        <f t="shared" ref="AJ10:BO10" si="12">IF(AJ7="","",(AJ7/$C$19)*100)</f>
        <v/>
      </c>
      <c r="AK10" s="130" t="str">
        <f t="shared" si="12"/>
        <v/>
      </c>
      <c r="AL10" s="130" t="str">
        <f t="shared" si="12"/>
        <v/>
      </c>
      <c r="AM10" s="130" t="str">
        <f t="shared" si="12"/>
        <v/>
      </c>
      <c r="AN10" s="130" t="str">
        <f t="shared" si="12"/>
        <v/>
      </c>
      <c r="AO10" s="130" t="e">
        <f t="shared" si="12"/>
        <v>#VALUE!</v>
      </c>
      <c r="AP10" s="130" t="str">
        <f t="shared" si="12"/>
        <v/>
      </c>
      <c r="AQ10" s="130" t="str">
        <f t="shared" si="12"/>
        <v/>
      </c>
      <c r="AR10" s="130" t="str">
        <f t="shared" si="12"/>
        <v/>
      </c>
      <c r="AS10" s="130" t="str">
        <f t="shared" si="12"/>
        <v/>
      </c>
      <c r="AT10" s="130" t="str">
        <f t="shared" si="12"/>
        <v/>
      </c>
      <c r="AU10" s="130" t="str">
        <f t="shared" si="12"/>
        <v/>
      </c>
      <c r="AV10" s="130" t="str">
        <f t="shared" si="12"/>
        <v/>
      </c>
      <c r="AW10" s="130" t="str">
        <f t="shared" si="12"/>
        <v/>
      </c>
      <c r="AX10" s="130" t="str">
        <f t="shared" si="12"/>
        <v/>
      </c>
      <c r="AY10" s="130" t="str">
        <f t="shared" si="12"/>
        <v/>
      </c>
      <c r="AZ10" s="130" t="str">
        <f t="shared" si="12"/>
        <v/>
      </c>
      <c r="BA10" s="130" t="str">
        <f t="shared" si="12"/>
        <v/>
      </c>
      <c r="BB10" s="130" t="e">
        <f t="shared" si="12"/>
        <v>#VALUE!</v>
      </c>
      <c r="BC10" s="130" t="str">
        <f t="shared" si="12"/>
        <v/>
      </c>
      <c r="BD10" s="130" t="str">
        <f t="shared" si="12"/>
        <v/>
      </c>
      <c r="BE10" s="130" t="str">
        <f t="shared" si="12"/>
        <v/>
      </c>
      <c r="BF10" s="130" t="str">
        <f t="shared" si="12"/>
        <v/>
      </c>
      <c r="BG10" s="130" t="str">
        <f t="shared" si="12"/>
        <v/>
      </c>
      <c r="BH10" s="130" t="str">
        <f t="shared" si="12"/>
        <v/>
      </c>
      <c r="BI10" s="130" t="str">
        <f t="shared" si="12"/>
        <v/>
      </c>
      <c r="BJ10" s="130" t="str">
        <f t="shared" si="12"/>
        <v/>
      </c>
      <c r="BK10" s="130" t="str">
        <f t="shared" si="12"/>
        <v/>
      </c>
      <c r="BL10" s="130" t="str">
        <f t="shared" si="12"/>
        <v/>
      </c>
      <c r="BM10" s="130" t="e">
        <f t="shared" si="12"/>
        <v>#VALUE!</v>
      </c>
      <c r="BN10" s="130" t="e">
        <f t="shared" si="12"/>
        <v>#VALUE!</v>
      </c>
      <c r="BO10" s="130" t="str">
        <f t="shared" si="12"/>
        <v/>
      </c>
      <c r="BP10" s="130" t="str">
        <f t="shared" ref="BP10:CU10" si="13">IF(BP7="","",(BP7/$C$19)*100)</f>
        <v/>
      </c>
      <c r="BQ10" s="130" t="e">
        <f t="shared" si="13"/>
        <v>#VALUE!</v>
      </c>
      <c r="BR10" s="130" t="str">
        <f t="shared" si="13"/>
        <v/>
      </c>
      <c r="BS10" s="130" t="str">
        <f t="shared" si="13"/>
        <v/>
      </c>
      <c r="BT10" s="130" t="str">
        <f t="shared" si="13"/>
        <v/>
      </c>
      <c r="BU10" s="130" t="e">
        <f t="shared" si="13"/>
        <v>#VALUE!</v>
      </c>
      <c r="BV10" s="130" t="str">
        <f t="shared" si="13"/>
        <v/>
      </c>
      <c r="BW10" s="130" t="str">
        <f t="shared" si="13"/>
        <v/>
      </c>
      <c r="BX10" s="130" t="str">
        <f t="shared" si="13"/>
        <v/>
      </c>
      <c r="BY10" s="130" t="e">
        <f t="shared" si="13"/>
        <v>#VALUE!</v>
      </c>
      <c r="BZ10" s="130" t="str">
        <f t="shared" si="13"/>
        <v/>
      </c>
      <c r="CA10" s="130" t="str">
        <f t="shared" si="13"/>
        <v/>
      </c>
      <c r="CB10" s="130" t="e">
        <f t="shared" si="13"/>
        <v>#VALUE!</v>
      </c>
      <c r="CC10" s="130" t="str">
        <f t="shared" si="13"/>
        <v/>
      </c>
      <c r="CD10" s="130" t="str">
        <f t="shared" si="13"/>
        <v/>
      </c>
      <c r="CE10" s="130" t="str">
        <f t="shared" si="13"/>
        <v/>
      </c>
      <c r="CF10" s="130" t="str">
        <f t="shared" si="13"/>
        <v/>
      </c>
      <c r="CG10" s="130" t="str">
        <f t="shared" si="13"/>
        <v/>
      </c>
      <c r="CH10" s="130" t="str">
        <f t="shared" si="13"/>
        <v/>
      </c>
      <c r="CI10" s="130" t="e">
        <f t="shared" si="13"/>
        <v>#VALUE!</v>
      </c>
      <c r="CJ10" s="130" t="str">
        <f t="shared" si="13"/>
        <v/>
      </c>
      <c r="CK10" s="130" t="str">
        <f t="shared" si="13"/>
        <v/>
      </c>
      <c r="CL10" s="130" t="str">
        <f t="shared" si="13"/>
        <v/>
      </c>
      <c r="CM10" s="130" t="e">
        <f t="shared" si="13"/>
        <v>#VALUE!</v>
      </c>
      <c r="CN10" s="130" t="str">
        <f t="shared" si="13"/>
        <v/>
      </c>
      <c r="CO10" s="130" t="str">
        <f t="shared" si="13"/>
        <v/>
      </c>
      <c r="CP10" s="130" t="str">
        <f t="shared" si="13"/>
        <v/>
      </c>
      <c r="CQ10" s="130" t="str">
        <f t="shared" si="13"/>
        <v/>
      </c>
      <c r="CR10" s="130" t="str">
        <f t="shared" si="13"/>
        <v/>
      </c>
      <c r="CS10" s="130" t="str">
        <f t="shared" si="13"/>
        <v/>
      </c>
      <c r="CT10" s="130" t="str">
        <f t="shared" si="13"/>
        <v/>
      </c>
      <c r="CU10" s="130" t="str">
        <f t="shared" si="13"/>
        <v/>
      </c>
      <c r="CV10" s="130" t="str">
        <f t="shared" ref="CV10:EA10" si="14">IF(CV7="","",(CV7/$C$19)*100)</f>
        <v/>
      </c>
      <c r="CW10" s="130" t="str">
        <f t="shared" si="14"/>
        <v/>
      </c>
      <c r="CX10" s="130" t="str">
        <f t="shared" si="14"/>
        <v/>
      </c>
      <c r="CY10" s="130" t="str">
        <f t="shared" si="14"/>
        <v/>
      </c>
      <c r="CZ10" s="130" t="str">
        <f t="shared" si="14"/>
        <v/>
      </c>
      <c r="DA10" s="130" t="str">
        <f t="shared" si="14"/>
        <v/>
      </c>
      <c r="DB10" s="130" t="str">
        <f t="shared" si="14"/>
        <v/>
      </c>
      <c r="DC10" s="130" t="e">
        <f t="shared" si="14"/>
        <v>#VALUE!</v>
      </c>
      <c r="DD10" s="130" t="str">
        <f t="shared" si="14"/>
        <v/>
      </c>
      <c r="DE10" s="130" t="str">
        <f t="shared" si="14"/>
        <v/>
      </c>
      <c r="DF10" s="130" t="e">
        <f t="shared" si="14"/>
        <v>#VALUE!</v>
      </c>
      <c r="DG10" s="130" t="e">
        <f t="shared" si="14"/>
        <v>#VALUE!</v>
      </c>
      <c r="DH10" s="130" t="str">
        <f t="shared" si="14"/>
        <v/>
      </c>
      <c r="DI10" s="130" t="str">
        <f t="shared" si="14"/>
        <v/>
      </c>
      <c r="DJ10" s="130" t="e">
        <f t="shared" si="14"/>
        <v>#VALUE!</v>
      </c>
      <c r="DK10" s="130" t="str">
        <f t="shared" si="14"/>
        <v/>
      </c>
      <c r="DL10" s="130" t="str">
        <f t="shared" si="14"/>
        <v/>
      </c>
      <c r="DM10" s="130" t="str">
        <f t="shared" si="14"/>
        <v/>
      </c>
      <c r="DN10" s="130" t="str">
        <f t="shared" si="14"/>
        <v/>
      </c>
      <c r="DO10" s="130" t="str">
        <f t="shared" si="14"/>
        <v/>
      </c>
      <c r="DP10" s="130" t="e">
        <f t="shared" si="14"/>
        <v>#VALUE!</v>
      </c>
      <c r="DQ10" s="130" t="str">
        <f t="shared" si="14"/>
        <v/>
      </c>
      <c r="DR10" s="130" t="str">
        <f t="shared" si="14"/>
        <v/>
      </c>
      <c r="DS10" s="130" t="str">
        <f t="shared" si="14"/>
        <v/>
      </c>
      <c r="DT10" s="130" t="str">
        <f t="shared" si="14"/>
        <v/>
      </c>
      <c r="DU10" s="130" t="e">
        <f t="shared" si="14"/>
        <v>#VALUE!</v>
      </c>
      <c r="DV10" s="130" t="str">
        <f t="shared" si="14"/>
        <v/>
      </c>
      <c r="DW10" s="130" t="str">
        <f t="shared" si="14"/>
        <v/>
      </c>
      <c r="DX10" s="130" t="str">
        <f t="shared" si="14"/>
        <v/>
      </c>
      <c r="DY10" s="130" t="e">
        <f t="shared" si="14"/>
        <v>#VALUE!</v>
      </c>
      <c r="DZ10" s="130" t="e">
        <f t="shared" si="14"/>
        <v>#VALUE!</v>
      </c>
      <c r="EA10" s="130" t="str">
        <f t="shared" si="14"/>
        <v/>
      </c>
      <c r="EB10" s="130" t="str">
        <f t="shared" ref="EB10:EY10" si="15">IF(EB7="","",(EB7/$C$19)*100)</f>
        <v/>
      </c>
      <c r="EC10" s="130" t="str">
        <f t="shared" si="15"/>
        <v/>
      </c>
      <c r="ED10" s="130" t="e">
        <f t="shared" si="15"/>
        <v>#VALUE!</v>
      </c>
      <c r="EE10" s="130" t="e">
        <f t="shared" si="15"/>
        <v>#VALUE!</v>
      </c>
      <c r="EF10" s="130" t="str">
        <f t="shared" si="15"/>
        <v/>
      </c>
      <c r="EG10" s="130" t="str">
        <f t="shared" si="15"/>
        <v/>
      </c>
      <c r="EH10" s="130" t="str">
        <f t="shared" si="15"/>
        <v/>
      </c>
      <c r="EI10" s="130" t="str">
        <f t="shared" si="15"/>
        <v/>
      </c>
      <c r="EJ10" s="130" t="str">
        <f t="shared" si="15"/>
        <v/>
      </c>
      <c r="EK10" s="130" t="str">
        <f t="shared" si="15"/>
        <v/>
      </c>
      <c r="EL10" s="130" t="str">
        <f t="shared" si="15"/>
        <v/>
      </c>
      <c r="EM10" s="130" t="str">
        <f t="shared" si="15"/>
        <v/>
      </c>
      <c r="EN10" s="130" t="str">
        <f t="shared" si="15"/>
        <v/>
      </c>
      <c r="EO10" s="130" t="str">
        <f t="shared" si="15"/>
        <v/>
      </c>
      <c r="EP10" s="130" t="str">
        <f t="shared" si="15"/>
        <v/>
      </c>
      <c r="EQ10" s="130" t="e">
        <f t="shared" si="15"/>
        <v>#VALUE!</v>
      </c>
      <c r="ER10" s="130" t="e">
        <f t="shared" si="15"/>
        <v>#VALUE!</v>
      </c>
      <c r="ES10" s="130" t="e">
        <f t="shared" si="15"/>
        <v>#VALUE!</v>
      </c>
      <c r="ET10" s="130" t="e">
        <f t="shared" si="15"/>
        <v>#VALUE!</v>
      </c>
      <c r="EU10" s="130" t="e">
        <f t="shared" si="15"/>
        <v>#VALUE!</v>
      </c>
      <c r="EV10" s="130" t="e">
        <f t="shared" si="15"/>
        <v>#VALUE!</v>
      </c>
      <c r="EW10" s="130" t="e">
        <f t="shared" si="15"/>
        <v>#VALUE!</v>
      </c>
      <c r="EX10" s="130" t="str">
        <f t="shared" si="15"/>
        <v/>
      </c>
      <c r="EY10" s="130" t="str">
        <f t="shared" si="15"/>
        <v/>
      </c>
    </row>
    <row r="11" spans="1:156" s="139" customFormat="1">
      <c r="A11" s="137"/>
      <c r="B11" s="127" t="s">
        <v>32</v>
      </c>
      <c r="C11" s="138" t="str">
        <f>IF(C17="","",AVERAGE('ENTRY '!Q2:Q1208))</f>
        <v/>
      </c>
      <c r="D11" s="138" t="str">
        <f>IF(D7="","",AVERAGE('ENTRY '!R2:R1208))</f>
        <v/>
      </c>
      <c r="E11" s="138" t="str">
        <f>IF(E7="","",AVERAGE('ENTRY '!S2:S1208))</f>
        <v/>
      </c>
      <c r="F11" s="138" t="str">
        <f>IF(F7="","",AVERAGE('ENTRY '!T2:T1208))</f>
        <v/>
      </c>
      <c r="G11" s="138" t="str">
        <f>IF(G7="","",AVERAGE('ENTRY '!U2:U1208))</f>
        <v/>
      </c>
      <c r="H11" s="138" t="str">
        <f>IF(H7="","",AVERAGE('ENTRY '!V2:V1208))</f>
        <v/>
      </c>
      <c r="I11" s="138" t="str">
        <f>IF(I7="","",AVERAGE('ENTRY '!W2:W1208))</f>
        <v/>
      </c>
      <c r="J11" s="138">
        <f>IF(J7="","",AVERAGE('ENTRY '!X2:X1208))</f>
        <v>1</v>
      </c>
      <c r="K11" s="138" t="str">
        <f>IF(K7="","",AVERAGE('ENTRY '!Y2:Y1208))</f>
        <v/>
      </c>
      <c r="L11" s="138" t="str">
        <f>IF(L7="","",AVERAGE('ENTRY '!Z2:Z1208))</f>
        <v/>
      </c>
      <c r="M11" s="138" t="str">
        <f>IF(M7="","",AVERAGE('ENTRY '!AA2:AA1208))</f>
        <v/>
      </c>
      <c r="N11" s="138" t="str">
        <f>IF(N7="","",AVERAGE('ENTRY '!AB2:AB1208))</f>
        <v/>
      </c>
      <c r="O11" s="138" t="str">
        <f>IF(O7="","",AVERAGE('ENTRY '!AC2:AC1208))</f>
        <v/>
      </c>
      <c r="P11" s="138" t="str">
        <f>IF(P7="","",AVERAGE('ENTRY '!AD2:AD1208))</f>
        <v/>
      </c>
      <c r="Q11" s="138" t="str">
        <f>IF(Q7="","",AVERAGE('ENTRY '!AE2:AE1208))</f>
        <v/>
      </c>
      <c r="R11" s="138" t="str">
        <f>IF(R7="","",AVERAGE('ENTRY '!AF2:AF1208))</f>
        <v/>
      </c>
      <c r="S11" s="138">
        <f>IF(S7="","",AVERAGE('ENTRY '!AG2:AG1208))</f>
        <v>1</v>
      </c>
      <c r="T11" s="138">
        <f>IF(T7="","",AVERAGE('ENTRY '!AH2:AH1208))</f>
        <v>1</v>
      </c>
      <c r="U11" s="138" t="str">
        <f>IF(U7="","",AVERAGE('ENTRY '!AI2:AI1208))</f>
        <v/>
      </c>
      <c r="V11" s="138">
        <f>IF(V7="","",AVERAGE('ENTRY '!AJ2:AJ1208))</f>
        <v>1</v>
      </c>
      <c r="W11" s="138" t="str">
        <f>IF(W7="","",AVERAGE('ENTRY '!AK2:AK1208))</f>
        <v/>
      </c>
      <c r="X11" s="138" t="str">
        <f>IF(X7="","",AVERAGE('ENTRY '!AL2:AL1208))</f>
        <v/>
      </c>
      <c r="Y11" s="138">
        <f>IF(Y7="","",AVERAGE('ENTRY '!AM2:AM1208))</f>
        <v>1</v>
      </c>
      <c r="Z11" s="138" t="str">
        <f>IF(Z7="","",AVERAGE('ENTRY '!AN2:AN1208))</f>
        <v/>
      </c>
      <c r="AA11" s="138">
        <f>IF(AA7="","",AVERAGE('ENTRY '!AO2:AO1208))</f>
        <v>1</v>
      </c>
      <c r="AB11" s="138">
        <f>IF(AB7="","",AVERAGE('ENTRY '!AP2:AP1208))</f>
        <v>1</v>
      </c>
      <c r="AC11" s="138" t="str">
        <f>IF(AC7="","",AVERAGE('ENTRY '!AQ2:AQ1208))</f>
        <v/>
      </c>
      <c r="AD11" s="138" t="str">
        <f>IF(AD7="","",AVERAGE('ENTRY '!AR2:AR1208))</f>
        <v/>
      </c>
      <c r="AE11" s="138" t="str">
        <f>IF(AE7="","",AVERAGE('ENTRY '!AS2:AS1208))</f>
        <v/>
      </c>
      <c r="AF11" s="138">
        <f>IF(AF7="","",AVERAGE('ENTRY '!AT2:AT1208))</f>
        <v>1</v>
      </c>
      <c r="AG11" s="138">
        <f>IF(AG7="","",AVERAGE('ENTRY '!AU2:AU1208))</f>
        <v>1</v>
      </c>
      <c r="AH11" s="138" t="str">
        <f>IF(AH7="","",AVERAGE('ENTRY '!AV2:AV1208))</f>
        <v/>
      </c>
      <c r="AI11" s="138" t="str">
        <f>IF(AI7="","",AVERAGE('ENTRY '!AW2:AW1208))</f>
        <v/>
      </c>
      <c r="AJ11" s="138" t="str">
        <f>IF(AJ7="","",AVERAGE('ENTRY '!AX2:AX1208))</f>
        <v/>
      </c>
      <c r="AK11" s="138" t="str">
        <f>IF(AK7="","",AVERAGE('ENTRY '!AY2:AY1208))</f>
        <v/>
      </c>
      <c r="AL11" s="138" t="str">
        <f>IF(AL7="","",AVERAGE('ENTRY '!AZ2:AZ1208))</f>
        <v/>
      </c>
      <c r="AM11" s="138" t="str">
        <f>IF(AM7="","",AVERAGE('ENTRY '!BA2:BA1208))</f>
        <v/>
      </c>
      <c r="AN11" s="138" t="str">
        <f>IF(AN7="","",AVERAGE('ENTRY '!BB2:BB1208))</f>
        <v/>
      </c>
      <c r="AO11" s="138">
        <f>IF(AO7="","",AVERAGE('ENTRY '!BC2:BC1208))</f>
        <v>1</v>
      </c>
      <c r="AP11" s="138" t="str">
        <f>IF(AP7="","",AVERAGE('ENTRY '!BD2:BD1208))</f>
        <v/>
      </c>
      <c r="AQ11" s="138" t="str">
        <f>IF(AQ7="","",AVERAGE('ENTRY '!BE2:BE1208))</f>
        <v/>
      </c>
      <c r="AR11" s="138" t="str">
        <f>IF(AR7="","",AVERAGE('ENTRY '!BF2:BF1208))</f>
        <v/>
      </c>
      <c r="AS11" s="138" t="str">
        <f>IF(AS7="","",AVERAGE('ENTRY '!BG2:BG1208))</f>
        <v/>
      </c>
      <c r="AT11" s="138" t="str">
        <f>IF(AT7="","",AVERAGE('ENTRY '!BH2:BH1208))</f>
        <v/>
      </c>
      <c r="AU11" s="138" t="str">
        <f>IF(AU7="","",AVERAGE('ENTRY '!BI2:BI1208))</f>
        <v/>
      </c>
      <c r="AV11" s="138" t="str">
        <f>IF(AV7="","",AVERAGE('ENTRY '!BJ2:BJ1208))</f>
        <v/>
      </c>
      <c r="AW11" s="138" t="str">
        <f>IF(AW7="","",AVERAGE('ENTRY '!BK2:BK1208))</f>
        <v/>
      </c>
      <c r="AX11" s="138" t="str">
        <f>IF(AX7="","",AVERAGE('ENTRY '!BL2:BL1208))</f>
        <v/>
      </c>
      <c r="AY11" s="138" t="str">
        <f>IF(AY7="","",AVERAGE('ENTRY '!BM2:BM1208))</f>
        <v/>
      </c>
      <c r="AZ11" s="138" t="str">
        <f>IF(AZ7="","",AVERAGE('ENTRY '!BN2:BN1208))</f>
        <v/>
      </c>
      <c r="BA11" s="138" t="str">
        <f>IF(BA7="","",AVERAGE('ENTRY '!BO2:BO1208))</f>
        <v/>
      </c>
      <c r="BB11" s="138">
        <f>IF(BB7="","",AVERAGE('ENTRY '!BP2:BP1208))</f>
        <v>1</v>
      </c>
      <c r="BC11" s="138" t="str">
        <f>IF(BC7="","",AVERAGE('ENTRY '!BQ2:BQ1208))</f>
        <v/>
      </c>
      <c r="BD11" s="138" t="str">
        <f>IF(BD7="","",AVERAGE('ENTRY '!BR2:BR1208))</f>
        <v/>
      </c>
      <c r="BE11" s="138" t="str">
        <f>IF(BE7="","",AVERAGE('ENTRY '!BS2:BS1208))</f>
        <v/>
      </c>
      <c r="BF11" s="138" t="str">
        <f>IF(BF7="","",AVERAGE('ENTRY '!BT2:BT1208))</f>
        <v/>
      </c>
      <c r="BG11" s="138" t="str">
        <f>IF(BG7="","",AVERAGE('ENTRY '!BU2:BU1208))</f>
        <v/>
      </c>
      <c r="BH11" s="138" t="str">
        <f>IF(BH7="","",AVERAGE('ENTRY '!BV2:BV1208))</f>
        <v/>
      </c>
      <c r="BI11" s="138" t="str">
        <f>IF(BI7="","",AVERAGE('ENTRY '!BW2:BW1208))</f>
        <v/>
      </c>
      <c r="BJ11" s="138" t="str">
        <f>IF(BJ7="","",AVERAGE('ENTRY '!BX2:BX1208))</f>
        <v/>
      </c>
      <c r="BK11" s="138" t="str">
        <f>IF(BK7="","",AVERAGE('ENTRY '!BY2:BY1208))</f>
        <v/>
      </c>
      <c r="BL11" s="138" t="str">
        <f>IF(BL7="","",AVERAGE('ENTRY '!BZ2:BZ1208))</f>
        <v/>
      </c>
      <c r="BM11" s="138">
        <f>IF(BM7="","",AVERAGE('ENTRY '!CA2:CA1208))</f>
        <v>1</v>
      </c>
      <c r="BN11" s="138">
        <f>IF(BN7="","",AVERAGE('ENTRY '!CB2:CB1208))</f>
        <v>1</v>
      </c>
      <c r="BO11" s="138" t="str">
        <f>IF(BO7="","",AVERAGE('ENTRY '!CC2:CC1208))</f>
        <v/>
      </c>
      <c r="BP11" s="138" t="str">
        <f>IF(BP7="","",AVERAGE('ENTRY '!CD2:CD1208))</f>
        <v/>
      </c>
      <c r="BQ11" s="138">
        <f>IF(BQ7="","",AVERAGE('ENTRY '!CE2:CE1208))</f>
        <v>1</v>
      </c>
      <c r="BR11" s="138" t="str">
        <f>IF(BR7="","",AVERAGE('ENTRY '!CF2:CF1208))</f>
        <v/>
      </c>
      <c r="BS11" s="138" t="str">
        <f>IF(BS7="","",AVERAGE('ENTRY '!CG2:CG1208))</f>
        <v/>
      </c>
      <c r="BT11" s="138" t="str">
        <f>IF(BT7="","",AVERAGE('ENTRY '!CH2:CH1208))</f>
        <v/>
      </c>
      <c r="BU11" s="138">
        <f>IF(BU7="","",AVERAGE('ENTRY '!CI2:CI1208))</f>
        <v>1</v>
      </c>
      <c r="BV11" s="138" t="str">
        <f>IF(BV7="","",AVERAGE('ENTRY '!CJ2:CJ1208))</f>
        <v/>
      </c>
      <c r="BW11" s="138" t="str">
        <f>IF(BW7="","",AVERAGE('ENTRY '!CK2:CK1208))</f>
        <v/>
      </c>
      <c r="BX11" s="138" t="str">
        <f>IF(BX7="","",AVERAGE('ENTRY '!CL2:CL1208))</f>
        <v/>
      </c>
      <c r="BY11" s="138">
        <f>IF(BY7="","",AVERAGE('ENTRY '!CM2:CM1208))</f>
        <v>1</v>
      </c>
      <c r="BZ11" s="138" t="str">
        <f>IF(BZ7="","",AVERAGE('ENTRY '!CN2:CN1208))</f>
        <v/>
      </c>
      <c r="CA11" s="138" t="str">
        <f>IF(CA7="","",AVERAGE('ENTRY '!CO2:CO1208))</f>
        <v/>
      </c>
      <c r="CB11" s="138">
        <f>IF(CB7="","",AVERAGE('ENTRY '!CP2:CP1208))</f>
        <v>1</v>
      </c>
      <c r="CC11" s="138" t="str">
        <f>IF(CC7="","",AVERAGE('ENTRY '!CQ2:CQ1208))</f>
        <v/>
      </c>
      <c r="CD11" s="138" t="str">
        <f>IF(CD7="","",AVERAGE('ENTRY '!CR2:CR1208))</f>
        <v/>
      </c>
      <c r="CE11" s="138" t="str">
        <f>IF(CE7="","",AVERAGE('ENTRY '!CS2:CS1208))</f>
        <v/>
      </c>
      <c r="CF11" s="138" t="str">
        <f>IF(CF7="","",AVERAGE('ENTRY '!CT2:CT1208))</f>
        <v/>
      </c>
      <c r="CG11" s="138" t="str">
        <f>IF(CG7="","",AVERAGE('ENTRY '!CU2:CU1208))</f>
        <v/>
      </c>
      <c r="CH11" s="138" t="str">
        <f>IF(CH7="","",AVERAGE('ENTRY '!CV2:CV1208))</f>
        <v/>
      </c>
      <c r="CI11" s="138">
        <f>IF(CI7="","",AVERAGE('ENTRY '!CW2:CW1208))</f>
        <v>1</v>
      </c>
      <c r="CJ11" s="138" t="str">
        <f>IF(CJ7="","",AVERAGE('ENTRY '!CX2:CX1208))</f>
        <v/>
      </c>
      <c r="CK11" s="138" t="str">
        <f>IF(CK7="","",AVERAGE('ENTRY '!CY2:CY1208))</f>
        <v/>
      </c>
      <c r="CL11" s="138" t="str">
        <f>IF(CL7="","",AVERAGE('ENTRY '!CZ2:CZ1208))</f>
        <v/>
      </c>
      <c r="CM11" s="138">
        <f>IF(CM7="","",AVERAGE('ENTRY '!DA2:DA1208))</f>
        <v>1</v>
      </c>
      <c r="CN11" s="138" t="str">
        <f>IF(CN7="","",AVERAGE('ENTRY '!DB2:DB1208))</f>
        <v/>
      </c>
      <c r="CO11" s="138" t="str">
        <f>IF(CO7="","",AVERAGE('ENTRY '!DC2:DC1208))</f>
        <v/>
      </c>
      <c r="CP11" s="138" t="str">
        <f>IF(CP7="","",AVERAGE('ENTRY '!DD2:DD1208))</f>
        <v/>
      </c>
      <c r="CQ11" s="138" t="str">
        <f>IF(CQ7="","",AVERAGE('ENTRY '!DE2:DE1208))</f>
        <v/>
      </c>
      <c r="CR11" s="138" t="str">
        <f>IF(CR7="","",AVERAGE('ENTRY '!DF2:DF1208))</f>
        <v/>
      </c>
      <c r="CS11" s="138" t="str">
        <f>IF(CS7="","",AVERAGE('ENTRY '!DG2:DG1208))</f>
        <v/>
      </c>
      <c r="CT11" s="138" t="str">
        <f>IF(CT7="","",AVERAGE('ENTRY '!DH2:DH1208))</f>
        <v/>
      </c>
      <c r="CU11" s="138" t="str">
        <f>IF(CU7="","",AVERAGE('ENTRY '!DI2:DI1208))</f>
        <v/>
      </c>
      <c r="CV11" s="138" t="str">
        <f>IF(CV7="","",AVERAGE('ENTRY '!DJ2:DJ1208))</f>
        <v/>
      </c>
      <c r="CW11" s="138" t="str">
        <f>IF(CW7="","",AVERAGE('ENTRY '!DK2:DK1208))</f>
        <v/>
      </c>
      <c r="CX11" s="138" t="str">
        <f>IF(CX7="","",AVERAGE('ENTRY '!DL2:DL1208))</f>
        <v/>
      </c>
      <c r="CY11" s="138" t="str">
        <f>IF(CY7="","",AVERAGE('ENTRY '!DM2:DM1208))</f>
        <v/>
      </c>
      <c r="CZ11" s="138" t="str">
        <f>IF(CZ7="","",AVERAGE('ENTRY '!DN2:DN1208))</f>
        <v/>
      </c>
      <c r="DA11" s="138" t="str">
        <f>IF(DA7="","",AVERAGE('ENTRY '!DO2:DO1208))</f>
        <v/>
      </c>
      <c r="DB11" s="138" t="str">
        <f>IF(DB7="","",AVERAGE('ENTRY '!DP2:DP1208))</f>
        <v/>
      </c>
      <c r="DC11" s="138">
        <f>IF(DC7="","",AVERAGE('ENTRY '!DQ2:DQ1208))</f>
        <v>1</v>
      </c>
      <c r="DD11" s="138" t="str">
        <f>IF(DD7="","",AVERAGE('ENTRY '!DR2:DR1208))</f>
        <v/>
      </c>
      <c r="DE11" s="138" t="str">
        <f>IF(DE7="","",AVERAGE('ENTRY '!DS2:DS1208))</f>
        <v/>
      </c>
      <c r="DF11" s="138">
        <f>IF(DF7="","",AVERAGE('ENTRY '!DT2:DT1208))</f>
        <v>1</v>
      </c>
      <c r="DG11" s="138">
        <f>IF(DG7="","",AVERAGE('ENTRY '!DU2:DU1208))</f>
        <v>1</v>
      </c>
      <c r="DH11" s="138" t="str">
        <f>IF(DH7="","",AVERAGE('ENTRY '!DV2:DV1208))</f>
        <v/>
      </c>
      <c r="DI11" s="138" t="str">
        <f>IF(DI7="","",AVERAGE('ENTRY '!DW2:DW1208))</f>
        <v/>
      </c>
      <c r="DJ11" s="138">
        <f>IF(DJ7="","",AVERAGE('ENTRY '!DX2:DX1208))</f>
        <v>1</v>
      </c>
      <c r="DK11" s="138" t="str">
        <f>IF(DK7="","",AVERAGE('ENTRY '!DY2:DY1208))</f>
        <v/>
      </c>
      <c r="DL11" s="138" t="str">
        <f>IF(DL7="","",AVERAGE('ENTRY '!DZ2:DZ1208))</f>
        <v/>
      </c>
      <c r="DM11" s="138" t="str">
        <f>IF(DM7="","",AVERAGE('ENTRY '!EA2:EA1208))</f>
        <v/>
      </c>
      <c r="DN11" s="138" t="str">
        <f>IF(DN7="","",AVERAGE('ENTRY '!EB2:EB1208))</f>
        <v/>
      </c>
      <c r="DO11" s="138" t="str">
        <f>IF(DO7="","",AVERAGE('ENTRY '!EC2:EC1208))</f>
        <v/>
      </c>
      <c r="DP11" s="138">
        <f>IF(DP7="","",AVERAGE('ENTRY '!ED2:ED1208))</f>
        <v>1</v>
      </c>
      <c r="DQ11" s="138" t="str">
        <f>IF(DQ7="","",AVERAGE('ENTRY '!EE2:EE1208))</f>
        <v/>
      </c>
      <c r="DR11" s="138" t="str">
        <f>IF(DR7="","",AVERAGE('ENTRY '!EF2:EF1208))</f>
        <v/>
      </c>
      <c r="DS11" s="138" t="str">
        <f>IF(DS7="","",AVERAGE('ENTRY '!EG2:EG1208))</f>
        <v/>
      </c>
      <c r="DT11" s="138" t="str">
        <f>IF(DT7="","",AVERAGE('ENTRY '!EH2:EH1208))</f>
        <v/>
      </c>
      <c r="DU11" s="138">
        <f>IF(DU7="","",AVERAGE('ENTRY '!EI2:EI1208))</f>
        <v>1</v>
      </c>
      <c r="DV11" s="138" t="str">
        <f>IF(DV7="","",AVERAGE('ENTRY '!EJ2:EJ1208))</f>
        <v/>
      </c>
      <c r="DW11" s="138" t="str">
        <f>IF(DW7="","",AVERAGE('ENTRY '!EK2:EK1208))</f>
        <v/>
      </c>
      <c r="DX11" s="138" t="str">
        <f>IF(DX7="","",AVERAGE('ENTRY '!EL2:EL1208))</f>
        <v/>
      </c>
      <c r="DY11" s="138">
        <f>IF(DY7="","",AVERAGE('ENTRY '!EM2:EM1208))</f>
        <v>1</v>
      </c>
      <c r="DZ11" s="138">
        <f>IF(DZ7="","",AVERAGE('ENTRY '!EN2:EN1208))</f>
        <v>1</v>
      </c>
      <c r="EA11" s="138" t="str">
        <f>IF(EA7="","",AVERAGE('ENTRY '!EO2:EO1208))</f>
        <v/>
      </c>
      <c r="EB11" s="138" t="str">
        <f>IF(EB7="","",AVERAGE('ENTRY '!EP2:EP1208))</f>
        <v/>
      </c>
      <c r="EC11" s="138" t="str">
        <f>IF(EC7="","",AVERAGE('ENTRY '!EQ2:EQ1208))</f>
        <v/>
      </c>
      <c r="ED11" s="138">
        <f>IF(ED7="","",AVERAGE('ENTRY '!ER2:ER1208))</f>
        <v>1</v>
      </c>
      <c r="EE11" s="138">
        <f>IF(EE7="","",AVERAGE('ENTRY '!ES2:ES1208))</f>
        <v>1</v>
      </c>
      <c r="EF11" s="138" t="str">
        <f>IF(EF7="","",AVERAGE('ENTRY '!ET2:ET1208))</f>
        <v/>
      </c>
      <c r="EG11" s="138" t="str">
        <f>IF(EG7="","",AVERAGE('ENTRY '!EU2:EU1208))</f>
        <v/>
      </c>
      <c r="EH11" s="138" t="str">
        <f>IF(EH7="","",AVERAGE('ENTRY '!EV2:EV1208))</f>
        <v/>
      </c>
      <c r="EI11" s="138" t="str">
        <f>IF(EI7="","",AVERAGE('ENTRY '!EW2:EW1208))</f>
        <v/>
      </c>
      <c r="EJ11" s="138" t="str">
        <f>IF(EJ7="","",AVERAGE('ENTRY '!EX2:EX1208))</f>
        <v/>
      </c>
      <c r="EK11" s="138" t="str">
        <f>IF(EK7="","",AVERAGE('ENTRY '!EY2:EY1208))</f>
        <v/>
      </c>
      <c r="EL11" s="138" t="str">
        <f>IF(EL7="","",AVERAGE('ENTRY '!EZ2:EZ1208))</f>
        <v/>
      </c>
      <c r="EM11" s="138" t="str">
        <f>IF(EM7="","",AVERAGE('ENTRY '!FA2:FA1208))</f>
        <v/>
      </c>
      <c r="EN11" s="138" t="str">
        <f>IF(EN7="","",AVERAGE('ENTRY '!FB2:FB1208))</f>
        <v/>
      </c>
      <c r="EO11" s="138" t="str">
        <f>IF(EO7="","",AVERAGE('ENTRY '!FC2:FC1208))</f>
        <v/>
      </c>
      <c r="EP11" s="138" t="str">
        <f>IF(EP7="","",AVERAGE('ENTRY '!FD2:FD1208))</f>
        <v/>
      </c>
      <c r="EQ11" s="138">
        <f>IF(EQ7="","",AVERAGE('ENTRY '!FE2:FE1208))</f>
        <v>1</v>
      </c>
      <c r="ER11" s="138">
        <f>IF(ER7="","",AVERAGE('ENTRY '!FF2:FF1208))</f>
        <v>1</v>
      </c>
      <c r="ES11" s="138">
        <f>IF(ES7="","",AVERAGE('ENTRY '!FG2:FG1208))</f>
        <v>1</v>
      </c>
      <c r="ET11" s="138">
        <f>IF(ET7="","",AVERAGE('ENTRY '!FH2:FH1208))</f>
        <v>1</v>
      </c>
      <c r="EU11" s="138">
        <f>IF(EU7="","",AVERAGE('ENTRY '!FI2:FI1208))</f>
        <v>1</v>
      </c>
      <c r="EV11" s="138">
        <f>IF(EV7="","",AVERAGE('ENTRY '!FJ2:FJ1208))</f>
        <v>1</v>
      </c>
      <c r="EW11" s="138">
        <f>IF(EW7="","",AVERAGE('ENTRY '!FK2:FK1208))</f>
        <v>1</v>
      </c>
      <c r="EX11" s="138" t="str">
        <f>IF(EX7="","",AVERAGE('ENTRY '!FL2:FL1208))</f>
        <v/>
      </c>
      <c r="EY11" s="138" t="str">
        <f>IF(EY7="","",AVERAGE('ENTRY '!FM2:FM1208))</f>
        <v/>
      </c>
    </row>
    <row r="12" spans="1:156" s="147" customFormat="1">
      <c r="A12" s="144"/>
      <c r="B12" s="145" t="s">
        <v>30</v>
      </c>
      <c r="C12" s="146"/>
      <c r="D12" s="146" t="str">
        <f>IF(COUNTIF('ENTRY '!R2:R1208,"v")=0,"",(COUNTIF('ENTRY '!R2:R1208,"v")))</f>
        <v/>
      </c>
      <c r="E12" s="146" t="str">
        <f>IF(COUNTIF('ENTRY '!S2:S1208,"v")=0,"",(COUNTIF('ENTRY '!S2:S1208,"v")))</f>
        <v/>
      </c>
      <c r="F12" s="146" t="str">
        <f>IF(COUNTIF('ENTRY '!T2:T1208,"v")=0,"",(COUNTIF('ENTRY '!T2:T1208,"v")))</f>
        <v/>
      </c>
      <c r="G12" s="146" t="str">
        <f>IF(COUNTIF('ENTRY '!U2:U1208,"v")=0,"",(COUNTIF('ENTRY '!U2:U1208,"v")))</f>
        <v/>
      </c>
      <c r="H12" s="146" t="str">
        <f>IF(COUNTIF('ENTRY '!V2:V1208,"v")=0,"",(COUNTIF('ENTRY '!V2:V1208,"v")))</f>
        <v/>
      </c>
      <c r="I12" s="146" t="str">
        <f>IF(COUNTIF('ENTRY '!W2:W1208,"v")=0,"",(COUNTIF('ENTRY '!W2:W1208,"v")))</f>
        <v/>
      </c>
      <c r="J12" s="146" t="str">
        <f>IF(COUNTIF('ENTRY '!X2:X1208,"v")=0,"",(COUNTIF('ENTRY '!X2:X1208,"v")))</f>
        <v/>
      </c>
      <c r="K12" s="146" t="str">
        <f>IF(COUNTIF('ENTRY '!Y2:Y1208,"v")=0,"",(COUNTIF('ENTRY '!Y2:Y1208,"v")))</f>
        <v/>
      </c>
      <c r="L12" s="146" t="str">
        <f>IF(COUNTIF('ENTRY '!Z2:Z1208,"v")=0,"",(COUNTIF('ENTRY '!Z2:Z1208,"v")))</f>
        <v/>
      </c>
      <c r="M12" s="146" t="str">
        <f>IF(COUNTIF('ENTRY '!AA2:AA1208,"v")=0,"",(COUNTIF('ENTRY '!AA2:AA1208,"v")))</f>
        <v/>
      </c>
      <c r="N12" s="146" t="str">
        <f>IF(COUNTIF('ENTRY '!AB2:AB1208,"v")=0,"",(COUNTIF('ENTRY '!AB2:AB1208,"v")))</f>
        <v/>
      </c>
      <c r="O12" s="146" t="str">
        <f>IF(COUNTIF('ENTRY '!AC2:AC1208,"v")=0,"",(COUNTIF('ENTRY '!AC2:AC1208,"v")))</f>
        <v/>
      </c>
      <c r="P12" s="146" t="str">
        <f>IF(COUNTIF('ENTRY '!AD2:AD1208,"v")=0,"",(COUNTIF('ENTRY '!AD2:AD1208,"v")))</f>
        <v/>
      </c>
      <c r="Q12" s="146" t="str">
        <f>IF(COUNTIF('ENTRY '!AE2:AE1208,"v")=0,"",(COUNTIF('ENTRY '!AE2:AE1208,"v")))</f>
        <v/>
      </c>
      <c r="R12" s="146" t="str">
        <f>IF(COUNTIF('ENTRY '!AF2:AF1208,"v")=0,"",(COUNTIF('ENTRY '!AF2:AF1208,"v")))</f>
        <v/>
      </c>
      <c r="S12" s="146" t="str">
        <f>IF(COUNTIF('ENTRY '!AG2:AG1208,"v")=0,"",(COUNTIF('ENTRY '!AG2:AG1208,"v")))</f>
        <v/>
      </c>
      <c r="T12" s="146" t="str">
        <f>IF(COUNTIF('ENTRY '!AH2:AH1208,"v")=0,"",(COUNTIF('ENTRY '!AH2:AH1208,"v")))</f>
        <v/>
      </c>
      <c r="U12" s="146" t="str">
        <f>IF(COUNTIF('ENTRY '!AI2:AI1208,"v")=0,"",(COUNTIF('ENTRY '!AI2:AI1208,"v")))</f>
        <v/>
      </c>
      <c r="V12" s="146" t="str">
        <f>IF(COUNTIF('ENTRY '!AJ2:AJ1208,"v")=0,"",(COUNTIF('ENTRY '!AJ2:AJ1208,"v")))</f>
        <v/>
      </c>
      <c r="W12" s="146" t="str">
        <f>IF(COUNTIF('ENTRY '!AK2:AK1208,"v")=0,"",(COUNTIF('ENTRY '!AK2:AK1208,"v")))</f>
        <v/>
      </c>
      <c r="X12" s="146" t="str">
        <f>IF(COUNTIF('ENTRY '!AL2:AL1208,"v")=0,"",(COUNTIF('ENTRY '!AL2:AL1208,"v")))</f>
        <v/>
      </c>
      <c r="Y12" s="146" t="str">
        <f>IF(COUNTIF('ENTRY '!AM2:AM1208,"v")=0,"",(COUNTIF('ENTRY '!AM2:AM1208,"v")))</f>
        <v/>
      </c>
      <c r="Z12" s="146" t="str">
        <f>IF(COUNTIF('ENTRY '!AN2:AN1208,"v")=0,"",(COUNTIF('ENTRY '!AN2:AN1208,"v")))</f>
        <v/>
      </c>
      <c r="AA12" s="146" t="str">
        <f>IF(COUNTIF('ENTRY '!AO2:AO1208,"v")=0,"",(COUNTIF('ENTRY '!AO2:AO1208,"v")))</f>
        <v/>
      </c>
      <c r="AB12" s="146" t="str">
        <f>IF(COUNTIF('ENTRY '!AP2:AP1208,"v")=0,"",(COUNTIF('ENTRY '!AP2:AP1208,"v")))</f>
        <v/>
      </c>
      <c r="AC12" s="146" t="str">
        <f>IF(COUNTIF('ENTRY '!AQ2:AQ1208,"v")=0,"",(COUNTIF('ENTRY '!AQ2:AQ1208,"v")))</f>
        <v/>
      </c>
      <c r="AD12" s="146" t="str">
        <f>IF(COUNTIF('ENTRY '!AR2:AR1208,"v")=0,"",(COUNTIF('ENTRY '!AR2:AR1208,"v")))</f>
        <v/>
      </c>
      <c r="AE12" s="146" t="str">
        <f>IF(COUNTIF('ENTRY '!AS2:AS1208,"v")=0,"",(COUNTIF('ENTRY '!AS2:AS1208,"v")))</f>
        <v/>
      </c>
      <c r="AF12" s="146" t="str">
        <f>IF(COUNTIF('ENTRY '!AT2:AT1208,"v")=0,"",(COUNTIF('ENTRY '!AT2:AT1208,"v")))</f>
        <v/>
      </c>
      <c r="AG12" s="146" t="str">
        <f>IF(COUNTIF('ENTRY '!AU2:AU1208,"v")=0,"",(COUNTIF('ENTRY '!AU2:AU1208,"v")))</f>
        <v/>
      </c>
      <c r="AH12" s="146" t="str">
        <f>IF(COUNTIF('ENTRY '!AV2:AV1208,"v")=0,"",(COUNTIF('ENTRY '!AV2:AV1208,"v")))</f>
        <v/>
      </c>
      <c r="AI12" s="146" t="str">
        <f>IF(COUNTIF('ENTRY '!AW2:AW1208,"v")=0,"",(COUNTIF('ENTRY '!AW2:AW1208,"v")))</f>
        <v/>
      </c>
      <c r="AJ12" s="146" t="str">
        <f>IF(COUNTIF('ENTRY '!AX2:AX1208,"v")=0,"",(COUNTIF('ENTRY '!AX2:AX1208,"v")))</f>
        <v/>
      </c>
      <c r="AK12" s="146" t="str">
        <f>IF(COUNTIF('ENTRY '!AY2:AY1208,"v")=0,"",(COUNTIF('ENTRY '!AY2:AY1208,"v")))</f>
        <v/>
      </c>
      <c r="AL12" s="146" t="str">
        <f>IF(COUNTIF('ENTRY '!AZ2:AZ1208,"v")=0,"",(COUNTIF('ENTRY '!AZ2:AZ1208,"v")))</f>
        <v/>
      </c>
      <c r="AM12" s="146" t="str">
        <f>IF(COUNTIF('ENTRY '!BA2:BA1208,"v")=0,"",(COUNTIF('ENTRY '!BA2:BA1208,"v")))</f>
        <v/>
      </c>
      <c r="AN12" s="146" t="str">
        <f>IF(COUNTIF('ENTRY '!BB2:BB1208,"v")=0,"",(COUNTIF('ENTRY '!BB2:BB1208,"v")))</f>
        <v/>
      </c>
      <c r="AO12" s="146" t="str">
        <f>IF(COUNTIF('ENTRY '!BC2:BC1208,"v")=0,"",(COUNTIF('ENTRY '!BC2:BC1208,"v")))</f>
        <v/>
      </c>
      <c r="AP12" s="146" t="str">
        <f>IF(COUNTIF('ENTRY '!BD2:BD1208,"v")=0,"",(COUNTIF('ENTRY '!BD2:BD1208,"v")))</f>
        <v/>
      </c>
      <c r="AQ12" s="146" t="str">
        <f>IF(COUNTIF('ENTRY '!BE2:BE1208,"v")=0,"",(COUNTIF('ENTRY '!BE2:BE1208,"v")))</f>
        <v/>
      </c>
      <c r="AR12" s="146" t="str">
        <f>IF(COUNTIF('ENTRY '!BF2:BF1208,"v")=0,"",(COUNTIF('ENTRY '!BF2:BF1208,"v")))</f>
        <v/>
      </c>
      <c r="AS12" s="146" t="str">
        <f>IF(COUNTIF('ENTRY '!BG2:BG1208,"v")=0,"",(COUNTIF('ENTRY '!BG2:BG1208,"v")))</f>
        <v/>
      </c>
      <c r="AT12" s="146" t="str">
        <f>IF(COUNTIF('ENTRY '!BH2:BH1208,"v")=0,"",(COUNTIF('ENTRY '!BH2:BH1208,"v")))</f>
        <v/>
      </c>
      <c r="AU12" s="146" t="str">
        <f>IF(COUNTIF('ENTRY '!BI2:BI1208,"v")=0,"",(COUNTIF('ENTRY '!BI2:BI1208,"v")))</f>
        <v/>
      </c>
      <c r="AV12" s="146" t="str">
        <f>IF(COUNTIF('ENTRY '!BJ2:BJ1208,"v")=0,"",(COUNTIF('ENTRY '!BJ2:BJ1208,"v")))</f>
        <v/>
      </c>
      <c r="AW12" s="146" t="str">
        <f>IF(COUNTIF('ENTRY '!BK2:BK1208,"v")=0,"",(COUNTIF('ENTRY '!BK2:BK1208,"v")))</f>
        <v/>
      </c>
      <c r="AX12" s="146" t="str">
        <f>IF(COUNTIF('ENTRY '!BL2:BL1208,"v")=0,"",(COUNTIF('ENTRY '!BL2:BL1208,"v")))</f>
        <v/>
      </c>
      <c r="AY12" s="146" t="str">
        <f>IF(COUNTIF('ENTRY '!BM2:BM1208,"v")=0,"",(COUNTIF('ENTRY '!BM2:BM1208,"v")))</f>
        <v/>
      </c>
      <c r="AZ12" s="146" t="str">
        <f>IF(COUNTIF('ENTRY '!BN2:BN1208,"v")=0,"",(COUNTIF('ENTRY '!BN2:BN1208,"v")))</f>
        <v/>
      </c>
      <c r="BA12" s="146" t="str">
        <f>IF(COUNTIF('ENTRY '!BO2:BO1208,"v")=0,"",(COUNTIF('ENTRY '!BO2:BO1208,"v")))</f>
        <v/>
      </c>
      <c r="BB12" s="146" t="str">
        <f>IF(COUNTIF('ENTRY '!BP2:BP1208,"v")=0,"",(COUNTIF('ENTRY '!BP2:BP1208,"v")))</f>
        <v/>
      </c>
      <c r="BC12" s="146" t="str">
        <f>IF(COUNTIF('ENTRY '!BQ2:BQ1208,"v")=0,"",(COUNTIF('ENTRY '!BQ2:BQ1208,"v")))</f>
        <v/>
      </c>
      <c r="BD12" s="146" t="str">
        <f>IF(COUNTIF('ENTRY '!BR2:BR1208,"v")=0,"",(COUNTIF('ENTRY '!BR2:BR1208,"v")))</f>
        <v/>
      </c>
      <c r="BE12" s="146" t="str">
        <f>IF(COUNTIF('ENTRY '!BS2:BS1208,"v")=0,"",(COUNTIF('ENTRY '!BS2:BS1208,"v")))</f>
        <v/>
      </c>
      <c r="BF12" s="146" t="str">
        <f>IF(COUNTIF('ENTRY '!BT2:BT1208,"v")=0,"",(COUNTIF('ENTRY '!BT2:BT1208,"v")))</f>
        <v/>
      </c>
      <c r="BG12" s="146" t="str">
        <f>IF(COUNTIF('ENTRY '!BU2:BU1208,"v")=0,"",(COUNTIF('ENTRY '!BU2:BU1208,"v")))</f>
        <v/>
      </c>
      <c r="BH12" s="146" t="str">
        <f>IF(COUNTIF('ENTRY '!BV2:BV1208,"v")=0,"",(COUNTIF('ENTRY '!BV2:BV1208,"v")))</f>
        <v/>
      </c>
      <c r="BI12" s="146" t="str">
        <f>IF(COUNTIF('ENTRY '!BW2:BW1208,"v")=0,"",(COUNTIF('ENTRY '!BW2:BW1208,"v")))</f>
        <v/>
      </c>
      <c r="BJ12" s="146" t="str">
        <f>IF(COUNTIF('ENTRY '!BX2:BX1208,"v")=0,"",(COUNTIF('ENTRY '!BX2:BX1208,"v")))</f>
        <v/>
      </c>
      <c r="BK12" s="146" t="str">
        <f>IF(COUNTIF('ENTRY '!BY2:BY1208,"v")=0,"",(COUNTIF('ENTRY '!BY2:BY1208,"v")))</f>
        <v/>
      </c>
      <c r="BL12" s="146" t="str">
        <f>IF(COUNTIF('ENTRY '!BZ2:BZ1208,"v")=0,"",(COUNTIF('ENTRY '!BZ2:BZ1208,"v")))</f>
        <v/>
      </c>
      <c r="BM12" s="146" t="str">
        <f>IF(COUNTIF('ENTRY '!CA2:CA1208,"v")=0,"",(COUNTIF('ENTRY '!CA2:CA1208,"v")))</f>
        <v/>
      </c>
      <c r="BN12" s="146" t="str">
        <f>IF(COUNTIF('ENTRY '!CB2:CB1208,"v")=0,"",(COUNTIF('ENTRY '!CB2:CB1208,"v")))</f>
        <v/>
      </c>
      <c r="BO12" s="146" t="str">
        <f>IF(COUNTIF('ENTRY '!CC2:CC1208,"v")=0,"",(COUNTIF('ENTRY '!CC2:CC1208,"v")))</f>
        <v/>
      </c>
      <c r="BP12" s="146" t="str">
        <f>IF(COUNTIF('ENTRY '!CD2:CD1208,"v")=0,"",(COUNTIF('ENTRY '!CD2:CD1208,"v")))</f>
        <v/>
      </c>
      <c r="BQ12" s="146" t="str">
        <f>IF(COUNTIF('ENTRY '!CE2:CE1208,"v")=0,"",(COUNTIF('ENTRY '!CE2:CE1208,"v")))</f>
        <v/>
      </c>
      <c r="BR12" s="146" t="str">
        <f>IF(COUNTIF('ENTRY '!CF2:CF1208,"v")=0,"",(COUNTIF('ENTRY '!CF2:CF1208,"v")))</f>
        <v/>
      </c>
      <c r="BS12" s="146" t="str">
        <f>IF(COUNTIF('ENTRY '!CG2:CG1208,"v")=0,"",(COUNTIF('ENTRY '!CG2:CG1208,"v")))</f>
        <v/>
      </c>
      <c r="BT12" s="146" t="str">
        <f>IF(COUNTIF('ENTRY '!CH2:CH1208,"v")=0,"",(COUNTIF('ENTRY '!CH2:CH1208,"v")))</f>
        <v/>
      </c>
      <c r="BU12" s="146" t="str">
        <f>IF(COUNTIF('ENTRY '!CI2:CI1208,"v")=0,"",(COUNTIF('ENTRY '!CI2:CI1208,"v")))</f>
        <v/>
      </c>
      <c r="BV12" s="146" t="str">
        <f>IF(COUNTIF('ENTRY '!CJ2:CJ1208,"v")=0,"",(COUNTIF('ENTRY '!CJ2:CJ1208,"v")))</f>
        <v/>
      </c>
      <c r="BW12" s="146" t="str">
        <f>IF(COUNTIF('ENTRY '!CK2:CK1208,"v")=0,"",(COUNTIF('ENTRY '!CK2:CK1208,"v")))</f>
        <v/>
      </c>
      <c r="BX12" s="146" t="str">
        <f>IF(COUNTIF('ENTRY '!CL2:CL1208,"v")=0,"",(COUNTIF('ENTRY '!CL2:CL1208,"v")))</f>
        <v/>
      </c>
      <c r="BY12" s="146" t="str">
        <f>IF(COUNTIF('ENTRY '!CM2:CM1208,"v")=0,"",(COUNTIF('ENTRY '!CM2:CM1208,"v")))</f>
        <v/>
      </c>
      <c r="BZ12" s="146" t="str">
        <f>IF(COUNTIF('ENTRY '!CN2:CN1208,"v")=0,"",(COUNTIF('ENTRY '!CN2:CN1208,"v")))</f>
        <v/>
      </c>
      <c r="CA12" s="146" t="str">
        <f>IF(COUNTIF('ENTRY '!CO2:CO1208,"v")=0,"",(COUNTIF('ENTRY '!CO2:CO1208,"v")))</f>
        <v/>
      </c>
      <c r="CB12" s="146" t="str">
        <f>IF(COUNTIF('ENTRY '!CP2:CP1208,"v")=0,"",(COUNTIF('ENTRY '!CP2:CP1208,"v")))</f>
        <v/>
      </c>
      <c r="CC12" s="146" t="str">
        <f>IF(COUNTIF('ENTRY '!CQ2:CQ1208,"v")=0,"",(COUNTIF('ENTRY '!CQ2:CQ1208,"v")))</f>
        <v/>
      </c>
      <c r="CD12" s="146" t="str">
        <f>IF(COUNTIF('ENTRY '!CR2:CR1208,"v")=0,"",(COUNTIF('ENTRY '!CR2:CR1208,"v")))</f>
        <v/>
      </c>
      <c r="CE12" s="146" t="str">
        <f>IF(COUNTIF('ENTRY '!CS2:CS1208,"v")=0,"",(COUNTIF('ENTRY '!CS2:CS1208,"v")))</f>
        <v/>
      </c>
      <c r="CF12" s="146" t="str">
        <f>IF(COUNTIF('ENTRY '!CT2:CT1208,"v")=0,"",(COUNTIF('ENTRY '!CT2:CT1208,"v")))</f>
        <v/>
      </c>
      <c r="CG12" s="146" t="str">
        <f>IF(COUNTIF('ENTRY '!CU2:CU1208,"v")=0,"",(COUNTIF('ENTRY '!CU2:CU1208,"v")))</f>
        <v/>
      </c>
      <c r="CH12" s="146" t="str">
        <f>IF(COUNTIF('ENTRY '!CV2:CV1208,"v")=0,"",(COUNTIF('ENTRY '!CV2:CV1208,"v")))</f>
        <v/>
      </c>
      <c r="CI12" s="146" t="str">
        <f>IF(COUNTIF('ENTRY '!CW2:CW1208,"v")=0,"",(COUNTIF('ENTRY '!CW2:CW1208,"v")))</f>
        <v/>
      </c>
      <c r="CJ12" s="146" t="str">
        <f>IF(COUNTIF('ENTRY '!CX2:CX1208,"v")=0,"",(COUNTIF('ENTRY '!CX2:CX1208,"v")))</f>
        <v/>
      </c>
      <c r="CK12" s="146" t="str">
        <f>IF(COUNTIF('ENTRY '!CY2:CY1208,"v")=0,"",(COUNTIF('ENTRY '!CY2:CY1208,"v")))</f>
        <v/>
      </c>
      <c r="CL12" s="146" t="str">
        <f>IF(COUNTIF('ENTRY '!CZ2:CZ1208,"v")=0,"",(COUNTIF('ENTRY '!CZ2:CZ1208,"v")))</f>
        <v/>
      </c>
      <c r="CM12" s="146" t="str">
        <f>IF(COUNTIF('ENTRY '!DA2:DA1208,"v")=0,"",(COUNTIF('ENTRY '!DA2:DA1208,"v")))</f>
        <v/>
      </c>
      <c r="CN12" s="146" t="str">
        <f>IF(COUNTIF('ENTRY '!DB2:DB1208,"v")=0,"",(COUNTIF('ENTRY '!DB2:DB1208,"v")))</f>
        <v/>
      </c>
      <c r="CO12" s="146" t="str">
        <f>IF(COUNTIF('ENTRY '!DC2:DC1208,"v")=0,"",(COUNTIF('ENTRY '!DC2:DC1208,"v")))</f>
        <v/>
      </c>
      <c r="CP12" s="146" t="str">
        <f>IF(COUNTIF('ENTRY '!DD2:DD1208,"v")=0,"",(COUNTIF('ENTRY '!DD2:DD1208,"v")))</f>
        <v/>
      </c>
      <c r="CQ12" s="146" t="str">
        <f>IF(COUNTIF('ENTRY '!DE2:DE1208,"v")=0,"",(COUNTIF('ENTRY '!DE2:DE1208,"v")))</f>
        <v/>
      </c>
      <c r="CR12" s="146" t="str">
        <f>IF(COUNTIF('ENTRY '!DF2:DF1208,"v")=0,"",(COUNTIF('ENTRY '!DF2:DF1208,"v")))</f>
        <v/>
      </c>
      <c r="CS12" s="146" t="str">
        <f>IF(COUNTIF('ENTRY '!DG2:DG1208,"v")=0,"",(COUNTIF('ENTRY '!DG2:DG1208,"v")))</f>
        <v/>
      </c>
      <c r="CT12" s="146" t="str">
        <f>IF(COUNTIF('ENTRY '!DH2:DH1208,"v")=0,"",(COUNTIF('ENTRY '!DH2:DH1208,"v")))</f>
        <v/>
      </c>
      <c r="CU12" s="146" t="str">
        <f>IF(COUNTIF('ENTRY '!DI2:DI1208,"v")=0,"",(COUNTIF('ENTRY '!DI2:DI1208,"v")))</f>
        <v/>
      </c>
      <c r="CV12" s="146" t="str">
        <f>IF(COUNTIF('ENTRY '!DJ2:DJ1208,"v")=0,"",(COUNTIF('ENTRY '!DJ2:DJ1208,"v")))</f>
        <v/>
      </c>
      <c r="CW12" s="146" t="str">
        <f>IF(COUNTIF('ENTRY '!DK2:DK1208,"v")=0,"",(COUNTIF('ENTRY '!DK2:DK1208,"v")))</f>
        <v/>
      </c>
      <c r="CX12" s="146" t="str">
        <f>IF(COUNTIF('ENTRY '!DL2:DL1208,"v")=0,"",(COUNTIF('ENTRY '!DL2:DL1208,"v")))</f>
        <v/>
      </c>
      <c r="CY12" s="146" t="str">
        <f>IF(COUNTIF('ENTRY '!DM2:DM1208,"v")=0,"",(COUNTIF('ENTRY '!DM2:DM1208,"v")))</f>
        <v/>
      </c>
      <c r="CZ12" s="146" t="str">
        <f>IF(COUNTIF('ENTRY '!DN2:DN1208,"v")=0,"",(COUNTIF('ENTRY '!DN2:DN1208,"v")))</f>
        <v/>
      </c>
      <c r="DA12" s="146" t="str">
        <f>IF(COUNTIF('ENTRY '!DO2:DO1208,"v")=0,"",(COUNTIF('ENTRY '!DO2:DO1208,"v")))</f>
        <v/>
      </c>
      <c r="DB12" s="146" t="str">
        <f>IF(COUNTIF('ENTRY '!DP2:DP1208,"v")=0,"",(COUNTIF('ENTRY '!DP2:DP1208,"v")))</f>
        <v/>
      </c>
      <c r="DC12" s="146" t="str">
        <f>IF(COUNTIF('ENTRY '!DQ2:DQ1208,"v")=0,"",(COUNTIF('ENTRY '!DQ2:DQ1208,"v")))</f>
        <v/>
      </c>
      <c r="DD12" s="146" t="str">
        <f>IF(COUNTIF('ENTRY '!DR2:DR1208,"v")=0,"",(COUNTIF('ENTRY '!DR2:DR1208,"v")))</f>
        <v/>
      </c>
      <c r="DE12" s="146" t="str">
        <f>IF(COUNTIF('ENTRY '!DS2:DS1208,"v")=0,"",(COUNTIF('ENTRY '!DS2:DS1208,"v")))</f>
        <v/>
      </c>
      <c r="DF12" s="146" t="str">
        <f>IF(COUNTIF('ENTRY '!DT2:DT1208,"v")=0,"",(COUNTIF('ENTRY '!DT2:DT1208,"v")))</f>
        <v/>
      </c>
      <c r="DG12" s="146" t="str">
        <f>IF(COUNTIF('ENTRY '!DU2:DU1208,"v")=0,"",(COUNTIF('ENTRY '!DU2:DU1208,"v")))</f>
        <v/>
      </c>
      <c r="DH12" s="146" t="str">
        <f>IF(COUNTIF('ENTRY '!DV2:DV1208,"v")=0,"",(COUNTIF('ENTRY '!DV2:DV1208,"v")))</f>
        <v/>
      </c>
      <c r="DI12" s="146" t="str">
        <f>IF(COUNTIF('ENTRY '!DW2:DW1208,"v")=0,"",(COUNTIF('ENTRY '!DW2:DW1208,"v")))</f>
        <v/>
      </c>
      <c r="DJ12" s="146" t="str">
        <f>IF(COUNTIF('ENTRY '!DX2:DX1208,"v")=0,"",(COUNTIF('ENTRY '!DX2:DX1208,"v")))</f>
        <v/>
      </c>
      <c r="DK12" s="146" t="str">
        <f>IF(COUNTIF('ENTRY '!DY2:DY1208,"v")=0,"",(COUNTIF('ENTRY '!DY2:DY1208,"v")))</f>
        <v/>
      </c>
      <c r="DL12" s="146" t="str">
        <f>IF(COUNTIF('ENTRY '!DZ2:DZ1208,"v")=0,"",(COUNTIF('ENTRY '!DZ2:DZ1208,"v")))</f>
        <v/>
      </c>
      <c r="DM12" s="146" t="str">
        <f>IF(COUNTIF('ENTRY '!EA2:EA1208,"v")=0,"",(COUNTIF('ENTRY '!EA2:EA1208,"v")))</f>
        <v/>
      </c>
      <c r="DN12" s="146" t="str">
        <f>IF(COUNTIF('ENTRY '!EB2:EB1208,"v")=0,"",(COUNTIF('ENTRY '!EB2:EB1208,"v")))</f>
        <v/>
      </c>
      <c r="DO12" s="146" t="str">
        <f>IF(COUNTIF('ENTRY '!EC2:EC1208,"v")=0,"",(COUNTIF('ENTRY '!EC2:EC1208,"v")))</f>
        <v/>
      </c>
      <c r="DP12" s="146" t="str">
        <f>IF(COUNTIF('ENTRY '!ED2:ED1208,"v")=0,"",(COUNTIF('ENTRY '!ED2:ED1208,"v")))</f>
        <v/>
      </c>
      <c r="DQ12" s="146" t="str">
        <f>IF(COUNTIF('ENTRY '!EE2:EE1208,"v")=0,"",(COUNTIF('ENTRY '!EE2:EE1208,"v")))</f>
        <v/>
      </c>
      <c r="DR12" s="146" t="str">
        <f>IF(COUNTIF('ENTRY '!EF2:EF1208,"v")=0,"",(COUNTIF('ENTRY '!EF2:EF1208,"v")))</f>
        <v/>
      </c>
      <c r="DS12" s="146" t="str">
        <f>IF(COUNTIF('ENTRY '!EG2:EG1208,"v")=0,"",(COUNTIF('ENTRY '!EG2:EG1208,"v")))</f>
        <v/>
      </c>
      <c r="DT12" s="146" t="str">
        <f>IF(COUNTIF('ENTRY '!EH2:EH1208,"v")=0,"",(COUNTIF('ENTRY '!EH2:EH1208,"v")))</f>
        <v/>
      </c>
      <c r="DU12" s="146" t="str">
        <f>IF(COUNTIF('ENTRY '!EI2:EI1208,"v")=0,"",(COUNTIF('ENTRY '!EI2:EI1208,"v")))</f>
        <v/>
      </c>
      <c r="DV12" s="146" t="str">
        <f>IF(COUNTIF('ENTRY '!EJ2:EJ1208,"v")=0,"",(COUNTIF('ENTRY '!EJ2:EJ1208,"v")))</f>
        <v/>
      </c>
      <c r="DW12" s="146" t="str">
        <f>IF(COUNTIF('ENTRY '!EK2:EK1208,"v")=0,"",(COUNTIF('ENTRY '!EK2:EK1208,"v")))</f>
        <v/>
      </c>
      <c r="DX12" s="146" t="str">
        <f>IF(COUNTIF('ENTRY '!EL2:EL1208,"v")=0,"",(COUNTIF('ENTRY '!EL2:EL1208,"v")))</f>
        <v/>
      </c>
      <c r="DY12" s="146" t="str">
        <f>IF(COUNTIF('ENTRY '!EM2:EM1208,"v")=0,"",(COUNTIF('ENTRY '!EM2:EM1208,"v")))</f>
        <v/>
      </c>
      <c r="DZ12" s="146" t="str">
        <f>IF(COUNTIF('ENTRY '!EN2:EN1208,"v")=0,"",(COUNTIF('ENTRY '!EN2:EN1208,"v")))</f>
        <v/>
      </c>
      <c r="EA12" s="146" t="str">
        <f>IF(COUNTIF('ENTRY '!EO2:EO1208,"v")=0,"",(COUNTIF('ENTRY '!EO2:EO1208,"v")))</f>
        <v/>
      </c>
      <c r="EB12" s="146" t="str">
        <f>IF(COUNTIF('ENTRY '!EP2:EP1208,"v")=0,"",(COUNTIF('ENTRY '!EP2:EP1208,"v")))</f>
        <v/>
      </c>
      <c r="EC12" s="146" t="str">
        <f>IF(COUNTIF('ENTRY '!EQ2:EQ1208,"v")=0,"",(COUNTIF('ENTRY '!EQ2:EQ1208,"v")))</f>
        <v/>
      </c>
      <c r="ED12" s="146" t="str">
        <f>IF(COUNTIF('ENTRY '!ER2:ER1208,"v")=0,"",(COUNTIF('ENTRY '!ER2:ER1208,"v")))</f>
        <v/>
      </c>
      <c r="EE12" s="146" t="str">
        <f>IF(COUNTIF('ENTRY '!ES2:ES1208,"v")=0,"",(COUNTIF('ENTRY '!ES2:ES1208,"v")))</f>
        <v/>
      </c>
      <c r="EF12" s="146" t="str">
        <f>IF(COUNTIF('ENTRY '!ET2:ET1208,"v")=0,"",(COUNTIF('ENTRY '!ET2:ET1208,"v")))</f>
        <v/>
      </c>
      <c r="EG12" s="146" t="str">
        <f>IF(COUNTIF('ENTRY '!EU2:EU1208,"v")=0,"",(COUNTIF('ENTRY '!EU2:EU1208,"v")))</f>
        <v/>
      </c>
      <c r="EH12" s="146" t="str">
        <f>IF(COUNTIF('ENTRY '!EV2:EV1208,"v")=0,"",(COUNTIF('ENTRY '!EV2:EV1208,"v")))</f>
        <v/>
      </c>
      <c r="EI12" s="146" t="str">
        <f>IF(COUNTIF('ENTRY '!EW2:EW1208,"v")=0,"",(COUNTIF('ENTRY '!EW2:EW1208,"v")))</f>
        <v/>
      </c>
      <c r="EJ12" s="146" t="str">
        <f>IF(COUNTIF('ENTRY '!EX2:EX1208,"v")=0,"",(COUNTIF('ENTRY '!EX2:EX1208,"v")))</f>
        <v/>
      </c>
      <c r="EK12" s="146" t="str">
        <f>IF(COUNTIF('ENTRY '!EY2:EY1208,"v")=0,"",(COUNTIF('ENTRY '!EY2:EY1208,"v")))</f>
        <v/>
      </c>
      <c r="EL12" s="146" t="str">
        <f>IF(COUNTIF('ENTRY '!EZ2:EZ1208,"v")=0,"",(COUNTIF('ENTRY '!EZ2:EZ1208,"v")))</f>
        <v/>
      </c>
      <c r="EM12" s="146" t="str">
        <f>IF(COUNTIF('ENTRY '!FA2:FA1208,"v")=0,"",(COUNTIF('ENTRY '!FA2:FA1208,"v")))</f>
        <v/>
      </c>
      <c r="EN12" s="146" t="str">
        <f>IF(COUNTIF('ENTRY '!FB2:FB1208,"v")=0,"",(COUNTIF('ENTRY '!FB2:FB1208,"v")))</f>
        <v/>
      </c>
      <c r="EO12" s="146" t="str">
        <f>IF(COUNTIF('ENTRY '!FC2:FC1208,"v")=0,"",(COUNTIF('ENTRY '!FC2:FC1208,"v")))</f>
        <v/>
      </c>
      <c r="EP12" s="146" t="str">
        <f>IF(COUNTIF('ENTRY '!FD2:FD1208,"v")=0,"",(COUNTIF('ENTRY '!FD2:FD1208,"v")))</f>
        <v/>
      </c>
      <c r="EQ12" s="146" t="str">
        <f>IF(COUNTIF('ENTRY '!FE2:FE1208,"v")=0,"",(COUNTIF('ENTRY '!FE2:FE1208,"v")))</f>
        <v/>
      </c>
      <c r="ER12" s="146" t="str">
        <f>IF(COUNTIF('ENTRY '!FF2:FF1208,"v")=0,"",(COUNTIF('ENTRY '!FF2:FF1208,"v")))</f>
        <v/>
      </c>
      <c r="ES12" s="146" t="str">
        <f>IF(COUNTIF('ENTRY '!FG2:FG1208,"v")=0,"",(COUNTIF('ENTRY '!FG2:FG1208,"v")))</f>
        <v/>
      </c>
      <c r="ET12" s="146" t="str">
        <f>IF(COUNTIF('ENTRY '!FH2:FH1208,"v")=0,"",(COUNTIF('ENTRY '!FH2:FH1208,"v")))</f>
        <v/>
      </c>
      <c r="EU12" s="146" t="str">
        <f>IF(COUNTIF('ENTRY '!FI2:FI1208,"v")=0,"",(COUNTIF('ENTRY '!FI2:FI1208,"v")))</f>
        <v/>
      </c>
      <c r="EV12" s="146" t="str">
        <f>IF(COUNTIF('ENTRY '!FJ2:FJ1208,"v")=0,"",(COUNTIF('ENTRY '!FJ2:FJ1208,"v")))</f>
        <v/>
      </c>
      <c r="EW12" s="146" t="str">
        <f>IF(COUNTIF('ENTRY '!FK2:FK1208,"v")=0,"",(COUNTIF('ENTRY '!FK2:FK1208,"v")))</f>
        <v/>
      </c>
      <c r="EX12" s="146" t="str">
        <f>IF(COUNTIF('ENTRY '!FL2:FL1208,"v")=0,"",(COUNTIF('ENTRY '!FL2:FL1208,"v")))</f>
        <v/>
      </c>
      <c r="EY12" s="146" t="str">
        <f>IF(COUNTIF('ENTRY '!FM2:FM1208,"v")=0,"",(COUNTIF('ENTRY '!FM2:FM1208,"v")))</f>
        <v/>
      </c>
    </row>
    <row r="13" spans="1:156" s="147" customFormat="1">
      <c r="B13" s="148" t="s">
        <v>31</v>
      </c>
      <c r="C13" s="149"/>
      <c r="D13" s="130" t="str">
        <f t="shared" ref="D13:AI13" si="16">IF((OR(D11&lt;&gt;"",D12&lt;&gt;"")),"present","")</f>
        <v/>
      </c>
      <c r="E13" s="130" t="str">
        <f t="shared" si="16"/>
        <v/>
      </c>
      <c r="F13" s="130" t="str">
        <f t="shared" si="16"/>
        <v/>
      </c>
      <c r="G13" s="130" t="str">
        <f t="shared" si="16"/>
        <v/>
      </c>
      <c r="H13" s="130" t="str">
        <f t="shared" si="16"/>
        <v/>
      </c>
      <c r="I13" s="130" t="str">
        <f t="shared" si="16"/>
        <v/>
      </c>
      <c r="J13" s="130" t="str">
        <f t="shared" si="16"/>
        <v>present</v>
      </c>
      <c r="K13" s="130" t="str">
        <f t="shared" si="16"/>
        <v/>
      </c>
      <c r="L13" s="130" t="str">
        <f t="shared" si="16"/>
        <v/>
      </c>
      <c r="M13" s="130" t="str">
        <f t="shared" si="16"/>
        <v/>
      </c>
      <c r="N13" s="130" t="str">
        <f t="shared" si="16"/>
        <v/>
      </c>
      <c r="O13" s="130" t="str">
        <f t="shared" si="16"/>
        <v/>
      </c>
      <c r="P13" s="130" t="str">
        <f t="shared" si="16"/>
        <v/>
      </c>
      <c r="Q13" s="130" t="str">
        <f t="shared" si="16"/>
        <v/>
      </c>
      <c r="R13" s="130" t="str">
        <f t="shared" si="16"/>
        <v/>
      </c>
      <c r="S13" s="130" t="str">
        <f t="shared" si="16"/>
        <v>present</v>
      </c>
      <c r="T13" s="130" t="str">
        <f t="shared" si="16"/>
        <v>present</v>
      </c>
      <c r="U13" s="130" t="str">
        <f t="shared" si="16"/>
        <v/>
      </c>
      <c r="V13" s="130" t="str">
        <f t="shared" si="16"/>
        <v>present</v>
      </c>
      <c r="W13" s="130" t="str">
        <f t="shared" si="16"/>
        <v/>
      </c>
      <c r="X13" s="130" t="str">
        <f t="shared" si="16"/>
        <v/>
      </c>
      <c r="Y13" s="130" t="str">
        <f t="shared" si="16"/>
        <v>present</v>
      </c>
      <c r="Z13" s="130" t="str">
        <f t="shared" si="16"/>
        <v/>
      </c>
      <c r="AA13" s="130" t="str">
        <f t="shared" si="16"/>
        <v>present</v>
      </c>
      <c r="AB13" s="130" t="str">
        <f t="shared" si="16"/>
        <v>present</v>
      </c>
      <c r="AC13" s="130" t="str">
        <f t="shared" si="16"/>
        <v/>
      </c>
      <c r="AD13" s="130" t="str">
        <f t="shared" si="16"/>
        <v/>
      </c>
      <c r="AE13" s="130" t="str">
        <f t="shared" si="16"/>
        <v/>
      </c>
      <c r="AF13" s="130" t="str">
        <f t="shared" si="16"/>
        <v>present</v>
      </c>
      <c r="AG13" s="130" t="str">
        <f t="shared" si="16"/>
        <v>present</v>
      </c>
      <c r="AH13" s="130" t="str">
        <f t="shared" si="16"/>
        <v/>
      </c>
      <c r="AI13" s="130" t="str">
        <f t="shared" si="16"/>
        <v/>
      </c>
      <c r="AJ13" s="130" t="str">
        <f t="shared" ref="AJ13:BO13" si="17">IF((OR(AJ11&lt;&gt;"",AJ12&lt;&gt;"")),"present","")</f>
        <v/>
      </c>
      <c r="AK13" s="130" t="str">
        <f t="shared" si="17"/>
        <v/>
      </c>
      <c r="AL13" s="130" t="str">
        <f t="shared" si="17"/>
        <v/>
      </c>
      <c r="AM13" s="130" t="str">
        <f t="shared" si="17"/>
        <v/>
      </c>
      <c r="AN13" s="130" t="str">
        <f t="shared" si="17"/>
        <v/>
      </c>
      <c r="AO13" s="130" t="str">
        <f t="shared" si="17"/>
        <v>present</v>
      </c>
      <c r="AP13" s="130" t="str">
        <f t="shared" si="17"/>
        <v/>
      </c>
      <c r="AQ13" s="130" t="str">
        <f t="shared" si="17"/>
        <v/>
      </c>
      <c r="AR13" s="130" t="str">
        <f t="shared" si="17"/>
        <v/>
      </c>
      <c r="AS13" s="130" t="str">
        <f t="shared" si="17"/>
        <v/>
      </c>
      <c r="AT13" s="130" t="str">
        <f t="shared" si="17"/>
        <v/>
      </c>
      <c r="AU13" s="130" t="str">
        <f t="shared" si="17"/>
        <v/>
      </c>
      <c r="AV13" s="130" t="str">
        <f t="shared" si="17"/>
        <v/>
      </c>
      <c r="AW13" s="130" t="str">
        <f t="shared" si="17"/>
        <v/>
      </c>
      <c r="AX13" s="130" t="str">
        <f t="shared" si="17"/>
        <v/>
      </c>
      <c r="AY13" s="130" t="str">
        <f t="shared" si="17"/>
        <v/>
      </c>
      <c r="AZ13" s="130" t="str">
        <f t="shared" si="17"/>
        <v/>
      </c>
      <c r="BA13" s="130" t="str">
        <f t="shared" si="17"/>
        <v/>
      </c>
      <c r="BB13" s="130" t="str">
        <f t="shared" si="17"/>
        <v>present</v>
      </c>
      <c r="BC13" s="130" t="str">
        <f t="shared" si="17"/>
        <v/>
      </c>
      <c r="BD13" s="130" t="str">
        <f t="shared" si="17"/>
        <v/>
      </c>
      <c r="BE13" s="130" t="str">
        <f t="shared" si="17"/>
        <v/>
      </c>
      <c r="BF13" s="130" t="str">
        <f t="shared" si="17"/>
        <v/>
      </c>
      <c r="BG13" s="130" t="str">
        <f t="shared" si="17"/>
        <v/>
      </c>
      <c r="BH13" s="130" t="str">
        <f t="shared" si="17"/>
        <v/>
      </c>
      <c r="BI13" s="130" t="str">
        <f t="shared" si="17"/>
        <v/>
      </c>
      <c r="BJ13" s="130" t="str">
        <f t="shared" si="17"/>
        <v/>
      </c>
      <c r="BK13" s="130" t="str">
        <f t="shared" si="17"/>
        <v/>
      </c>
      <c r="BL13" s="130" t="str">
        <f t="shared" si="17"/>
        <v/>
      </c>
      <c r="BM13" s="130" t="str">
        <f t="shared" si="17"/>
        <v>present</v>
      </c>
      <c r="BN13" s="130" t="str">
        <f t="shared" si="17"/>
        <v>present</v>
      </c>
      <c r="BO13" s="130" t="str">
        <f t="shared" si="17"/>
        <v/>
      </c>
      <c r="BP13" s="130" t="str">
        <f t="shared" ref="BP13:CU13" si="18">IF((OR(BP11&lt;&gt;"",BP12&lt;&gt;"")),"present","")</f>
        <v/>
      </c>
      <c r="BQ13" s="130" t="str">
        <f t="shared" si="18"/>
        <v>present</v>
      </c>
      <c r="BR13" s="130" t="str">
        <f t="shared" si="18"/>
        <v/>
      </c>
      <c r="BS13" s="130" t="str">
        <f t="shared" si="18"/>
        <v/>
      </c>
      <c r="BT13" s="130" t="str">
        <f t="shared" si="18"/>
        <v/>
      </c>
      <c r="BU13" s="130" t="str">
        <f t="shared" si="18"/>
        <v>present</v>
      </c>
      <c r="BV13" s="130" t="str">
        <f t="shared" si="18"/>
        <v/>
      </c>
      <c r="BW13" s="130" t="str">
        <f t="shared" si="18"/>
        <v/>
      </c>
      <c r="BX13" s="130" t="str">
        <f t="shared" si="18"/>
        <v/>
      </c>
      <c r="BY13" s="130" t="str">
        <f t="shared" si="18"/>
        <v>present</v>
      </c>
      <c r="BZ13" s="130" t="str">
        <f t="shared" si="18"/>
        <v/>
      </c>
      <c r="CA13" s="130" t="str">
        <f t="shared" si="18"/>
        <v/>
      </c>
      <c r="CB13" s="130" t="str">
        <f t="shared" si="18"/>
        <v>present</v>
      </c>
      <c r="CC13" s="130" t="str">
        <f t="shared" si="18"/>
        <v/>
      </c>
      <c r="CD13" s="130" t="str">
        <f t="shared" si="18"/>
        <v/>
      </c>
      <c r="CE13" s="130" t="str">
        <f t="shared" si="18"/>
        <v/>
      </c>
      <c r="CF13" s="130" t="str">
        <f t="shared" si="18"/>
        <v/>
      </c>
      <c r="CG13" s="130" t="str">
        <f t="shared" si="18"/>
        <v/>
      </c>
      <c r="CH13" s="130" t="str">
        <f t="shared" si="18"/>
        <v/>
      </c>
      <c r="CI13" s="130" t="str">
        <f t="shared" si="18"/>
        <v>present</v>
      </c>
      <c r="CJ13" s="130" t="str">
        <f t="shared" si="18"/>
        <v/>
      </c>
      <c r="CK13" s="130" t="str">
        <f t="shared" si="18"/>
        <v/>
      </c>
      <c r="CL13" s="130" t="str">
        <f t="shared" si="18"/>
        <v/>
      </c>
      <c r="CM13" s="130" t="str">
        <f t="shared" si="18"/>
        <v>present</v>
      </c>
      <c r="CN13" s="130" t="str">
        <f t="shared" si="18"/>
        <v/>
      </c>
      <c r="CO13" s="130" t="str">
        <f t="shared" si="18"/>
        <v/>
      </c>
      <c r="CP13" s="130" t="str">
        <f t="shared" si="18"/>
        <v/>
      </c>
      <c r="CQ13" s="130" t="str">
        <f t="shared" si="18"/>
        <v/>
      </c>
      <c r="CR13" s="130" t="str">
        <f t="shared" si="18"/>
        <v/>
      </c>
      <c r="CS13" s="130" t="str">
        <f t="shared" si="18"/>
        <v/>
      </c>
      <c r="CT13" s="130" t="str">
        <f t="shared" si="18"/>
        <v/>
      </c>
      <c r="CU13" s="130" t="str">
        <f t="shared" si="18"/>
        <v/>
      </c>
      <c r="CV13" s="130" t="str">
        <f t="shared" ref="CV13:EA13" si="19">IF((OR(CV11&lt;&gt;"",CV12&lt;&gt;"")),"present","")</f>
        <v/>
      </c>
      <c r="CW13" s="130" t="str">
        <f t="shared" si="19"/>
        <v/>
      </c>
      <c r="CX13" s="130" t="str">
        <f t="shared" si="19"/>
        <v/>
      </c>
      <c r="CY13" s="130" t="str">
        <f t="shared" si="19"/>
        <v/>
      </c>
      <c r="CZ13" s="130" t="str">
        <f t="shared" si="19"/>
        <v/>
      </c>
      <c r="DA13" s="130" t="str">
        <f t="shared" si="19"/>
        <v/>
      </c>
      <c r="DB13" s="130" t="str">
        <f t="shared" si="19"/>
        <v/>
      </c>
      <c r="DC13" s="130" t="str">
        <f t="shared" si="19"/>
        <v>present</v>
      </c>
      <c r="DD13" s="130" t="str">
        <f t="shared" si="19"/>
        <v/>
      </c>
      <c r="DE13" s="130" t="str">
        <f t="shared" si="19"/>
        <v/>
      </c>
      <c r="DF13" s="130" t="str">
        <f t="shared" si="19"/>
        <v>present</v>
      </c>
      <c r="DG13" s="130" t="str">
        <f t="shared" si="19"/>
        <v>present</v>
      </c>
      <c r="DH13" s="130" t="str">
        <f t="shared" si="19"/>
        <v/>
      </c>
      <c r="DI13" s="130" t="str">
        <f t="shared" si="19"/>
        <v/>
      </c>
      <c r="DJ13" s="130" t="str">
        <f t="shared" si="19"/>
        <v>present</v>
      </c>
      <c r="DK13" s="130" t="str">
        <f t="shared" si="19"/>
        <v/>
      </c>
      <c r="DL13" s="130" t="str">
        <f t="shared" si="19"/>
        <v/>
      </c>
      <c r="DM13" s="130" t="str">
        <f t="shared" si="19"/>
        <v/>
      </c>
      <c r="DN13" s="130" t="str">
        <f t="shared" si="19"/>
        <v/>
      </c>
      <c r="DO13" s="130" t="str">
        <f t="shared" si="19"/>
        <v/>
      </c>
      <c r="DP13" s="130" t="str">
        <f t="shared" si="19"/>
        <v>present</v>
      </c>
      <c r="DQ13" s="130" t="str">
        <f t="shared" si="19"/>
        <v/>
      </c>
      <c r="DR13" s="130" t="str">
        <f t="shared" si="19"/>
        <v/>
      </c>
      <c r="DS13" s="130" t="str">
        <f t="shared" si="19"/>
        <v/>
      </c>
      <c r="DT13" s="130" t="str">
        <f t="shared" si="19"/>
        <v/>
      </c>
      <c r="DU13" s="130" t="str">
        <f t="shared" si="19"/>
        <v>present</v>
      </c>
      <c r="DV13" s="130" t="str">
        <f t="shared" si="19"/>
        <v/>
      </c>
      <c r="DW13" s="130" t="str">
        <f t="shared" si="19"/>
        <v/>
      </c>
      <c r="DX13" s="130" t="str">
        <f t="shared" si="19"/>
        <v/>
      </c>
      <c r="DY13" s="130" t="str">
        <f t="shared" si="19"/>
        <v>present</v>
      </c>
      <c r="DZ13" s="130" t="str">
        <f t="shared" si="19"/>
        <v>present</v>
      </c>
      <c r="EA13" s="130" t="str">
        <f t="shared" si="19"/>
        <v/>
      </c>
      <c r="EB13" s="130" t="str">
        <f t="shared" ref="EB13:EY13" si="20">IF((OR(EB11&lt;&gt;"",EB12&lt;&gt;"")),"present","")</f>
        <v/>
      </c>
      <c r="EC13" s="130" t="str">
        <f t="shared" si="20"/>
        <v/>
      </c>
      <c r="ED13" s="130" t="str">
        <f t="shared" si="20"/>
        <v>present</v>
      </c>
      <c r="EE13" s="130" t="str">
        <f t="shared" si="20"/>
        <v>present</v>
      </c>
      <c r="EF13" s="130" t="str">
        <f t="shared" si="20"/>
        <v/>
      </c>
      <c r="EG13" s="130" t="str">
        <f t="shared" si="20"/>
        <v/>
      </c>
      <c r="EH13" s="130" t="str">
        <f t="shared" si="20"/>
        <v/>
      </c>
      <c r="EI13" s="130" t="str">
        <f t="shared" si="20"/>
        <v/>
      </c>
      <c r="EJ13" s="130" t="str">
        <f t="shared" si="20"/>
        <v/>
      </c>
      <c r="EK13" s="130" t="str">
        <f t="shared" si="20"/>
        <v/>
      </c>
      <c r="EL13" s="130" t="str">
        <f t="shared" si="20"/>
        <v/>
      </c>
      <c r="EM13" s="130" t="str">
        <f t="shared" si="20"/>
        <v/>
      </c>
      <c r="EN13" s="130" t="str">
        <f t="shared" si="20"/>
        <v/>
      </c>
      <c r="EO13" s="130" t="str">
        <f t="shared" si="20"/>
        <v/>
      </c>
      <c r="EP13" s="130" t="str">
        <f t="shared" si="20"/>
        <v/>
      </c>
      <c r="EQ13" s="130" t="str">
        <f t="shared" si="20"/>
        <v>present</v>
      </c>
      <c r="ER13" s="130" t="str">
        <f t="shared" si="20"/>
        <v>present</v>
      </c>
      <c r="ES13" s="130" t="str">
        <f t="shared" si="20"/>
        <v>present</v>
      </c>
      <c r="ET13" s="130" t="str">
        <f t="shared" si="20"/>
        <v>present</v>
      </c>
      <c r="EU13" s="130" t="str">
        <f t="shared" si="20"/>
        <v>present</v>
      </c>
      <c r="EV13" s="130" t="str">
        <f t="shared" si="20"/>
        <v>present</v>
      </c>
      <c r="EW13" s="130" t="str">
        <f t="shared" si="20"/>
        <v>present</v>
      </c>
      <c r="EX13" s="130" t="str">
        <f t="shared" si="20"/>
        <v/>
      </c>
      <c r="EY13" s="130" t="str">
        <f t="shared" si="20"/>
        <v/>
      </c>
    </row>
    <row r="14" spans="1:156" s="139" customFormat="1">
      <c r="A14" s="137"/>
      <c r="B14" s="137" t="s">
        <v>2</v>
      </c>
      <c r="C14" s="138" t="e">
        <f>IF(SUM(D14:EY14)&gt;0,SUM(D14:EY14),"")</f>
        <v>#VALUE!</v>
      </c>
      <c r="D14" s="130" t="str">
        <f t="shared" ref="D14:AI14" si="21">IF(D8="","",(D8*D8)/10000)</f>
        <v/>
      </c>
      <c r="E14" s="130" t="str">
        <f t="shared" si="21"/>
        <v/>
      </c>
      <c r="F14" s="130" t="str">
        <f t="shared" si="21"/>
        <v/>
      </c>
      <c r="G14" s="130" t="str">
        <f t="shared" si="21"/>
        <v/>
      </c>
      <c r="H14" s="130" t="str">
        <f t="shared" si="21"/>
        <v/>
      </c>
      <c r="I14" s="130" t="str">
        <f t="shared" si="21"/>
        <v/>
      </c>
      <c r="J14" s="130" t="e">
        <f t="shared" si="21"/>
        <v>#VALUE!</v>
      </c>
      <c r="K14" s="130" t="str">
        <f t="shared" si="21"/>
        <v/>
      </c>
      <c r="L14" s="130" t="str">
        <f t="shared" si="21"/>
        <v/>
      </c>
      <c r="M14" s="130" t="str">
        <f t="shared" si="21"/>
        <v/>
      </c>
      <c r="N14" s="130" t="str">
        <f t="shared" si="21"/>
        <v/>
      </c>
      <c r="O14" s="130" t="str">
        <f t="shared" si="21"/>
        <v/>
      </c>
      <c r="P14" s="130" t="str">
        <f t="shared" si="21"/>
        <v/>
      </c>
      <c r="Q14" s="130" t="str">
        <f t="shared" si="21"/>
        <v/>
      </c>
      <c r="R14" s="130" t="str">
        <f t="shared" si="21"/>
        <v/>
      </c>
      <c r="S14" s="130" t="e">
        <f t="shared" si="21"/>
        <v>#VALUE!</v>
      </c>
      <c r="T14" s="130" t="e">
        <f t="shared" si="21"/>
        <v>#VALUE!</v>
      </c>
      <c r="U14" s="130" t="str">
        <f t="shared" si="21"/>
        <v/>
      </c>
      <c r="V14" s="130" t="e">
        <f t="shared" si="21"/>
        <v>#VALUE!</v>
      </c>
      <c r="W14" s="130" t="str">
        <f t="shared" si="21"/>
        <v/>
      </c>
      <c r="X14" s="130" t="str">
        <f t="shared" si="21"/>
        <v/>
      </c>
      <c r="Y14" s="130" t="e">
        <f t="shared" si="21"/>
        <v>#VALUE!</v>
      </c>
      <c r="Z14" s="130" t="str">
        <f t="shared" si="21"/>
        <v/>
      </c>
      <c r="AA14" s="130" t="e">
        <f t="shared" si="21"/>
        <v>#VALUE!</v>
      </c>
      <c r="AB14" s="130" t="e">
        <f t="shared" si="21"/>
        <v>#VALUE!</v>
      </c>
      <c r="AC14" s="130" t="str">
        <f t="shared" si="21"/>
        <v/>
      </c>
      <c r="AD14" s="130" t="str">
        <f t="shared" si="21"/>
        <v/>
      </c>
      <c r="AE14" s="130" t="str">
        <f t="shared" si="21"/>
        <v/>
      </c>
      <c r="AF14" s="130" t="e">
        <f t="shared" si="21"/>
        <v>#VALUE!</v>
      </c>
      <c r="AG14" s="130" t="e">
        <f t="shared" si="21"/>
        <v>#VALUE!</v>
      </c>
      <c r="AH14" s="130" t="str">
        <f t="shared" si="21"/>
        <v/>
      </c>
      <c r="AI14" s="130" t="str">
        <f t="shared" si="21"/>
        <v/>
      </c>
      <c r="AJ14" s="130" t="str">
        <f t="shared" ref="AJ14:BO14" si="22">IF(AJ8="","",(AJ8*AJ8)/10000)</f>
        <v/>
      </c>
      <c r="AK14" s="130" t="str">
        <f t="shared" si="22"/>
        <v/>
      </c>
      <c r="AL14" s="130" t="str">
        <f t="shared" si="22"/>
        <v/>
      </c>
      <c r="AM14" s="130" t="str">
        <f t="shared" si="22"/>
        <v/>
      </c>
      <c r="AN14" s="130" t="str">
        <f t="shared" si="22"/>
        <v/>
      </c>
      <c r="AO14" s="130" t="e">
        <f t="shared" si="22"/>
        <v>#VALUE!</v>
      </c>
      <c r="AP14" s="130" t="str">
        <f t="shared" si="22"/>
        <v/>
      </c>
      <c r="AQ14" s="130" t="str">
        <f t="shared" si="22"/>
        <v/>
      </c>
      <c r="AR14" s="130" t="str">
        <f t="shared" si="22"/>
        <v/>
      </c>
      <c r="AS14" s="130" t="str">
        <f t="shared" si="22"/>
        <v/>
      </c>
      <c r="AT14" s="130" t="str">
        <f t="shared" si="22"/>
        <v/>
      </c>
      <c r="AU14" s="130" t="str">
        <f t="shared" si="22"/>
        <v/>
      </c>
      <c r="AV14" s="130" t="str">
        <f t="shared" si="22"/>
        <v/>
      </c>
      <c r="AW14" s="130" t="str">
        <f t="shared" si="22"/>
        <v/>
      </c>
      <c r="AX14" s="130" t="str">
        <f t="shared" si="22"/>
        <v/>
      </c>
      <c r="AY14" s="130" t="str">
        <f t="shared" si="22"/>
        <v/>
      </c>
      <c r="AZ14" s="130" t="str">
        <f t="shared" si="22"/>
        <v/>
      </c>
      <c r="BA14" s="130" t="str">
        <f t="shared" si="22"/>
        <v/>
      </c>
      <c r="BB14" s="130" t="e">
        <f t="shared" si="22"/>
        <v>#VALUE!</v>
      </c>
      <c r="BC14" s="130" t="str">
        <f t="shared" si="22"/>
        <v/>
      </c>
      <c r="BD14" s="130" t="str">
        <f t="shared" si="22"/>
        <v/>
      </c>
      <c r="BE14" s="130" t="str">
        <f t="shared" si="22"/>
        <v/>
      </c>
      <c r="BF14" s="130" t="str">
        <f t="shared" si="22"/>
        <v/>
      </c>
      <c r="BG14" s="130" t="str">
        <f t="shared" si="22"/>
        <v/>
      </c>
      <c r="BH14" s="130" t="str">
        <f t="shared" si="22"/>
        <v/>
      </c>
      <c r="BI14" s="130" t="str">
        <f t="shared" si="22"/>
        <v/>
      </c>
      <c r="BJ14" s="130" t="str">
        <f t="shared" si="22"/>
        <v/>
      </c>
      <c r="BK14" s="130" t="str">
        <f t="shared" si="22"/>
        <v/>
      </c>
      <c r="BL14" s="130" t="str">
        <f t="shared" si="22"/>
        <v/>
      </c>
      <c r="BM14" s="130" t="e">
        <f t="shared" si="22"/>
        <v>#VALUE!</v>
      </c>
      <c r="BN14" s="130" t="e">
        <f t="shared" si="22"/>
        <v>#VALUE!</v>
      </c>
      <c r="BO14" s="130" t="str">
        <f t="shared" si="22"/>
        <v/>
      </c>
      <c r="BP14" s="130" t="str">
        <f t="shared" ref="BP14:CU14" si="23">IF(BP8="","",(BP8*BP8)/10000)</f>
        <v/>
      </c>
      <c r="BQ14" s="130" t="e">
        <f t="shared" si="23"/>
        <v>#VALUE!</v>
      </c>
      <c r="BR14" s="130" t="str">
        <f t="shared" si="23"/>
        <v/>
      </c>
      <c r="BS14" s="130" t="str">
        <f t="shared" si="23"/>
        <v/>
      </c>
      <c r="BT14" s="130" t="str">
        <f t="shared" si="23"/>
        <v/>
      </c>
      <c r="BU14" s="130" t="e">
        <f t="shared" si="23"/>
        <v>#VALUE!</v>
      </c>
      <c r="BV14" s="130" t="str">
        <f t="shared" si="23"/>
        <v/>
      </c>
      <c r="BW14" s="130" t="str">
        <f t="shared" si="23"/>
        <v/>
      </c>
      <c r="BX14" s="130" t="str">
        <f t="shared" si="23"/>
        <v/>
      </c>
      <c r="BY14" s="130" t="e">
        <f t="shared" si="23"/>
        <v>#VALUE!</v>
      </c>
      <c r="BZ14" s="130" t="str">
        <f t="shared" si="23"/>
        <v/>
      </c>
      <c r="CA14" s="130" t="str">
        <f t="shared" si="23"/>
        <v/>
      </c>
      <c r="CB14" s="130" t="e">
        <f t="shared" si="23"/>
        <v>#VALUE!</v>
      </c>
      <c r="CC14" s="130" t="str">
        <f t="shared" si="23"/>
        <v/>
      </c>
      <c r="CD14" s="130" t="str">
        <f t="shared" si="23"/>
        <v/>
      </c>
      <c r="CE14" s="130" t="str">
        <f t="shared" si="23"/>
        <v/>
      </c>
      <c r="CF14" s="130" t="str">
        <f t="shared" si="23"/>
        <v/>
      </c>
      <c r="CG14" s="130" t="str">
        <f t="shared" si="23"/>
        <v/>
      </c>
      <c r="CH14" s="130" t="str">
        <f t="shared" si="23"/>
        <v/>
      </c>
      <c r="CI14" s="130" t="e">
        <f t="shared" si="23"/>
        <v>#VALUE!</v>
      </c>
      <c r="CJ14" s="130" t="str">
        <f t="shared" si="23"/>
        <v/>
      </c>
      <c r="CK14" s="130" t="str">
        <f t="shared" si="23"/>
        <v/>
      </c>
      <c r="CL14" s="130" t="str">
        <f t="shared" si="23"/>
        <v/>
      </c>
      <c r="CM14" s="130" t="e">
        <f t="shared" si="23"/>
        <v>#VALUE!</v>
      </c>
      <c r="CN14" s="130" t="str">
        <f t="shared" si="23"/>
        <v/>
      </c>
      <c r="CO14" s="130" t="str">
        <f t="shared" si="23"/>
        <v/>
      </c>
      <c r="CP14" s="130" t="str">
        <f t="shared" si="23"/>
        <v/>
      </c>
      <c r="CQ14" s="130" t="str">
        <f t="shared" si="23"/>
        <v/>
      </c>
      <c r="CR14" s="130" t="str">
        <f t="shared" si="23"/>
        <v/>
      </c>
      <c r="CS14" s="130" t="str">
        <f t="shared" si="23"/>
        <v/>
      </c>
      <c r="CT14" s="130" t="str">
        <f t="shared" si="23"/>
        <v/>
      </c>
      <c r="CU14" s="130" t="str">
        <f t="shared" si="23"/>
        <v/>
      </c>
      <c r="CV14" s="130" t="str">
        <f t="shared" ref="CV14:EA14" si="24">IF(CV8="","",(CV8*CV8)/10000)</f>
        <v/>
      </c>
      <c r="CW14" s="130" t="str">
        <f t="shared" si="24"/>
        <v/>
      </c>
      <c r="CX14" s="130" t="str">
        <f t="shared" si="24"/>
        <v/>
      </c>
      <c r="CY14" s="130" t="str">
        <f t="shared" si="24"/>
        <v/>
      </c>
      <c r="CZ14" s="130" t="str">
        <f t="shared" si="24"/>
        <v/>
      </c>
      <c r="DA14" s="130" t="str">
        <f t="shared" si="24"/>
        <v/>
      </c>
      <c r="DB14" s="130" t="str">
        <f t="shared" si="24"/>
        <v/>
      </c>
      <c r="DC14" s="130" t="e">
        <f t="shared" si="24"/>
        <v>#VALUE!</v>
      </c>
      <c r="DD14" s="130" t="str">
        <f t="shared" si="24"/>
        <v/>
      </c>
      <c r="DE14" s="130" t="str">
        <f t="shared" si="24"/>
        <v/>
      </c>
      <c r="DF14" s="130" t="e">
        <f t="shared" si="24"/>
        <v>#VALUE!</v>
      </c>
      <c r="DG14" s="130" t="e">
        <f t="shared" si="24"/>
        <v>#VALUE!</v>
      </c>
      <c r="DH14" s="130" t="str">
        <f t="shared" si="24"/>
        <v/>
      </c>
      <c r="DI14" s="130" t="str">
        <f t="shared" si="24"/>
        <v/>
      </c>
      <c r="DJ14" s="130" t="e">
        <f t="shared" si="24"/>
        <v>#VALUE!</v>
      </c>
      <c r="DK14" s="130" t="str">
        <f t="shared" si="24"/>
        <v/>
      </c>
      <c r="DL14" s="130" t="str">
        <f t="shared" si="24"/>
        <v/>
      </c>
      <c r="DM14" s="130" t="str">
        <f t="shared" si="24"/>
        <v/>
      </c>
      <c r="DN14" s="130" t="str">
        <f t="shared" si="24"/>
        <v/>
      </c>
      <c r="DO14" s="130" t="str">
        <f t="shared" si="24"/>
        <v/>
      </c>
      <c r="DP14" s="130" t="e">
        <f t="shared" si="24"/>
        <v>#VALUE!</v>
      </c>
      <c r="DQ14" s="130" t="str">
        <f t="shared" si="24"/>
        <v/>
      </c>
      <c r="DR14" s="130" t="str">
        <f t="shared" si="24"/>
        <v/>
      </c>
      <c r="DS14" s="130" t="str">
        <f t="shared" si="24"/>
        <v/>
      </c>
      <c r="DT14" s="130" t="str">
        <f t="shared" si="24"/>
        <v/>
      </c>
      <c r="DU14" s="130" t="e">
        <f t="shared" si="24"/>
        <v>#VALUE!</v>
      </c>
      <c r="DV14" s="130" t="str">
        <f t="shared" si="24"/>
        <v/>
      </c>
      <c r="DW14" s="130" t="str">
        <f t="shared" si="24"/>
        <v/>
      </c>
      <c r="DX14" s="130" t="str">
        <f t="shared" si="24"/>
        <v/>
      </c>
      <c r="DY14" s="130" t="e">
        <f t="shared" si="24"/>
        <v>#VALUE!</v>
      </c>
      <c r="DZ14" s="130" t="e">
        <f t="shared" si="24"/>
        <v>#VALUE!</v>
      </c>
      <c r="EA14" s="130" t="str">
        <f t="shared" si="24"/>
        <v/>
      </c>
      <c r="EB14" s="130" t="str">
        <f t="shared" ref="EB14:EK14" si="25">IF(EB8="","",(EB8*EB8)/10000)</f>
        <v/>
      </c>
      <c r="EC14" s="130" t="str">
        <f t="shared" si="25"/>
        <v/>
      </c>
      <c r="ED14" s="130" t="e">
        <f t="shared" si="25"/>
        <v>#VALUE!</v>
      </c>
      <c r="EE14" s="130" t="e">
        <f t="shared" si="25"/>
        <v>#VALUE!</v>
      </c>
      <c r="EF14" s="130" t="str">
        <f t="shared" si="25"/>
        <v/>
      </c>
      <c r="EG14" s="130" t="str">
        <f t="shared" si="25"/>
        <v/>
      </c>
      <c r="EH14" s="130" t="str">
        <f t="shared" si="25"/>
        <v/>
      </c>
      <c r="EI14" s="130" t="str">
        <f t="shared" si="25"/>
        <v/>
      </c>
      <c r="EJ14" s="130" t="str">
        <f t="shared" si="25"/>
        <v/>
      </c>
      <c r="EK14" s="130" t="str">
        <f t="shared" si="25"/>
        <v/>
      </c>
      <c r="EL14" s="130"/>
      <c r="EM14" s="130"/>
      <c r="EN14" s="130"/>
      <c r="EO14" s="130"/>
      <c r="EP14" s="130"/>
      <c r="EQ14" s="130" t="e">
        <f t="shared" ref="EQ14:EY14" si="26">IF(EQ8="","",(EQ8*EQ8)/10000)</f>
        <v>#VALUE!</v>
      </c>
      <c r="ER14" s="130" t="e">
        <f t="shared" si="26"/>
        <v>#VALUE!</v>
      </c>
      <c r="ES14" s="130" t="e">
        <f t="shared" si="26"/>
        <v>#VALUE!</v>
      </c>
      <c r="ET14" s="130" t="e">
        <f t="shared" si="26"/>
        <v>#VALUE!</v>
      </c>
      <c r="EU14" s="130" t="e">
        <f t="shared" si="26"/>
        <v>#VALUE!</v>
      </c>
      <c r="EV14" s="130" t="e">
        <f t="shared" si="26"/>
        <v>#VALUE!</v>
      </c>
      <c r="EW14" s="130" t="e">
        <f t="shared" si="26"/>
        <v>#VALUE!</v>
      </c>
      <c r="EX14" s="130" t="str">
        <f t="shared" si="26"/>
        <v/>
      </c>
      <c r="EY14" s="130" t="str">
        <f t="shared" si="26"/>
        <v/>
      </c>
    </row>
    <row r="15" spans="1:156" s="150" customFormat="1">
      <c r="B15" s="151"/>
      <c r="C15" s="152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  <c r="BI15" s="153"/>
      <c r="BJ15" s="153"/>
      <c r="BK15" s="153"/>
      <c r="BL15" s="153"/>
      <c r="BM15" s="153"/>
      <c r="BN15" s="153"/>
      <c r="BO15" s="153"/>
      <c r="BP15" s="153"/>
      <c r="BQ15" s="153"/>
      <c r="BR15" s="153"/>
      <c r="BS15" s="153"/>
      <c r="BT15" s="153"/>
      <c r="BU15" s="153"/>
      <c r="BV15" s="153"/>
      <c r="BW15" s="153"/>
      <c r="BX15" s="153"/>
      <c r="BY15" s="153"/>
      <c r="BZ15" s="153"/>
      <c r="CA15" s="153"/>
      <c r="CB15" s="153"/>
      <c r="CC15" s="153"/>
      <c r="CD15" s="153"/>
      <c r="CE15" s="153"/>
      <c r="CF15" s="153"/>
      <c r="CG15" s="153"/>
      <c r="CH15" s="153"/>
      <c r="CI15" s="153"/>
      <c r="CJ15" s="153"/>
      <c r="CK15" s="153"/>
      <c r="CL15" s="153"/>
      <c r="CM15" s="153"/>
      <c r="CN15" s="153"/>
      <c r="CO15" s="153"/>
      <c r="CP15" s="153"/>
      <c r="CQ15" s="153"/>
      <c r="CR15" s="153"/>
      <c r="CS15" s="153"/>
      <c r="CT15" s="153"/>
      <c r="CU15" s="153"/>
      <c r="CV15" s="153"/>
      <c r="CW15" s="153"/>
      <c r="CX15" s="153"/>
      <c r="CY15" s="153"/>
      <c r="CZ15" s="153"/>
      <c r="DA15" s="153"/>
      <c r="DB15" s="153"/>
      <c r="DC15" s="153"/>
      <c r="DD15" s="153"/>
      <c r="DE15" s="153"/>
      <c r="DF15" s="153"/>
      <c r="DG15" s="153"/>
      <c r="DH15" s="153"/>
      <c r="DI15" s="153"/>
      <c r="DJ15" s="153"/>
      <c r="DK15" s="153"/>
      <c r="DL15" s="153"/>
      <c r="DM15" s="153"/>
      <c r="DN15" s="153"/>
      <c r="DO15" s="153"/>
      <c r="DP15" s="153"/>
      <c r="DQ15" s="153"/>
      <c r="DR15" s="153"/>
      <c r="DS15" s="153"/>
      <c r="DT15" s="153"/>
      <c r="DU15" s="153"/>
      <c r="DV15" s="153"/>
      <c r="DW15" s="153"/>
      <c r="DX15" s="153"/>
      <c r="DY15" s="153"/>
      <c r="DZ15" s="153"/>
      <c r="EA15" s="153"/>
      <c r="EB15" s="153"/>
      <c r="EC15" s="153"/>
      <c r="ED15" s="153"/>
      <c r="EE15" s="153"/>
      <c r="EF15" s="153"/>
      <c r="EG15" s="153"/>
      <c r="EH15" s="153"/>
      <c r="EI15" s="153"/>
      <c r="EJ15" s="153"/>
      <c r="EK15" s="153"/>
      <c r="EL15" s="153"/>
      <c r="EM15" s="153"/>
      <c r="EN15" s="153"/>
      <c r="EO15" s="153"/>
      <c r="EP15" s="153"/>
      <c r="EQ15" s="153"/>
      <c r="ER15" s="153"/>
      <c r="ES15" s="153"/>
      <c r="ET15" s="153"/>
      <c r="EU15" s="153"/>
      <c r="EV15" s="153"/>
      <c r="EW15" s="153"/>
    </row>
    <row r="16" spans="1:156" ht="18.75">
      <c r="B16" s="154" t="s">
        <v>19</v>
      </c>
      <c r="C16" s="155"/>
      <c r="D16" s="156"/>
      <c r="E16" s="153"/>
      <c r="F16" s="143"/>
      <c r="G16" s="143"/>
      <c r="H16" s="143"/>
      <c r="I16" s="143"/>
      <c r="J16" s="152"/>
      <c r="K16" s="152"/>
      <c r="L16" s="152"/>
      <c r="M16" s="152"/>
      <c r="N16" s="152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  <c r="AS16" s="143"/>
      <c r="AT16" s="143"/>
      <c r="AU16" s="143"/>
      <c r="AV16" s="143"/>
      <c r="AW16" s="143"/>
      <c r="AX16" s="143"/>
      <c r="AY16" s="143"/>
      <c r="AZ16" s="143"/>
      <c r="BA16" s="143"/>
      <c r="BB16" s="143"/>
      <c r="BC16" s="143"/>
      <c r="BD16" s="143"/>
      <c r="BE16" s="143"/>
      <c r="BF16" s="143"/>
      <c r="BG16" s="143"/>
      <c r="BH16" s="143"/>
      <c r="BI16" s="143"/>
      <c r="BJ16" s="143"/>
      <c r="BK16" s="143"/>
      <c r="BL16" s="143"/>
      <c r="BM16" s="143"/>
      <c r="BN16" s="143"/>
      <c r="BO16" s="143"/>
      <c r="BP16" s="143"/>
      <c r="BQ16" s="143"/>
      <c r="BR16" s="143"/>
      <c r="BS16" s="143"/>
      <c r="BT16" s="143"/>
      <c r="BU16" s="143"/>
      <c r="BV16" s="143"/>
      <c r="BW16" s="143"/>
      <c r="BX16" s="143"/>
      <c r="BY16" s="143"/>
      <c r="BZ16" s="143"/>
      <c r="CA16" s="143"/>
      <c r="CB16" s="143"/>
      <c r="CC16" s="143"/>
      <c r="CD16" s="143"/>
      <c r="CE16" s="143"/>
      <c r="CF16" s="143"/>
      <c r="CG16" s="143"/>
      <c r="CH16" s="143"/>
      <c r="CI16" s="143"/>
      <c r="CJ16" s="143"/>
      <c r="CK16" s="143"/>
      <c r="CL16" s="143"/>
      <c r="CM16" s="143"/>
      <c r="CN16" s="143"/>
      <c r="CO16" s="143"/>
      <c r="CP16" s="143"/>
      <c r="CQ16" s="143"/>
      <c r="CR16" s="143"/>
      <c r="CS16" s="143"/>
      <c r="CT16" s="143"/>
      <c r="CU16" s="143"/>
      <c r="CV16" s="143"/>
      <c r="CW16" s="143"/>
      <c r="CX16" s="143"/>
      <c r="CY16" s="143"/>
      <c r="CZ16" s="143"/>
      <c r="DA16" s="143"/>
      <c r="DB16" s="143"/>
      <c r="DC16" s="143"/>
      <c r="DD16" s="143"/>
      <c r="DE16" s="143"/>
      <c r="DF16" s="143"/>
      <c r="DG16" s="143"/>
      <c r="DH16" s="143"/>
      <c r="DI16" s="143"/>
      <c r="DJ16" s="143"/>
      <c r="DK16" s="143"/>
      <c r="DL16" s="143"/>
      <c r="DM16" s="143"/>
      <c r="DN16" s="143"/>
      <c r="DO16" s="143"/>
      <c r="DP16" s="143"/>
      <c r="DQ16" s="143"/>
      <c r="DR16" s="143"/>
      <c r="DS16" s="143"/>
      <c r="DT16" s="143"/>
      <c r="DU16" s="143"/>
      <c r="DV16" s="143"/>
      <c r="DW16" s="143"/>
      <c r="DX16" s="143"/>
      <c r="DY16" s="143"/>
      <c r="DZ16" s="143"/>
      <c r="EA16" s="143"/>
      <c r="EB16" s="143"/>
      <c r="EC16" s="143"/>
      <c r="ED16" s="143"/>
      <c r="EE16" s="143"/>
      <c r="EF16" s="143"/>
      <c r="EG16" s="143"/>
      <c r="EH16" s="143"/>
      <c r="EI16" s="143"/>
      <c r="EJ16" s="143"/>
      <c r="EK16" s="143"/>
      <c r="EL16" s="143"/>
      <c r="EM16" s="143"/>
      <c r="EN16" s="143"/>
      <c r="EO16" s="143"/>
      <c r="EP16" s="143"/>
      <c r="EQ16" s="143"/>
      <c r="ER16" s="143"/>
      <c r="ES16" s="143"/>
      <c r="ET16" s="143"/>
      <c r="EU16" s="143"/>
      <c r="EV16" s="143"/>
      <c r="EW16" s="143"/>
    </row>
    <row r="17" spans="2:153">
      <c r="B17" s="157" t="s">
        <v>315</v>
      </c>
      <c r="C17" s="158" t="str">
        <f>IF(SUM('ENTRY '!M2:M1208)=0,"",COUNT('ENTRY '!M2:M1208))</f>
        <v/>
      </c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  <c r="BC17" s="143"/>
      <c r="BD17" s="143"/>
      <c r="BE17" s="143"/>
      <c r="BF17" s="143"/>
      <c r="BG17" s="143"/>
      <c r="BH17" s="143"/>
      <c r="BI17" s="143"/>
      <c r="BJ17" s="143"/>
      <c r="BK17" s="143"/>
      <c r="BL17" s="143"/>
      <c r="BM17" s="143"/>
      <c r="BN17" s="143"/>
      <c r="BO17" s="143"/>
      <c r="BP17" s="143"/>
      <c r="BQ17" s="143"/>
      <c r="BR17" s="143"/>
      <c r="BS17" s="143"/>
      <c r="BT17" s="143"/>
      <c r="BU17" s="143"/>
      <c r="BV17" s="143"/>
      <c r="BW17" s="143"/>
      <c r="BX17" s="143"/>
      <c r="BY17" s="143"/>
      <c r="BZ17" s="143"/>
      <c r="CA17" s="143"/>
      <c r="CB17" s="143"/>
      <c r="CC17" s="143"/>
      <c r="CD17" s="143"/>
      <c r="CE17" s="143"/>
      <c r="CF17" s="143"/>
      <c r="CG17" s="143"/>
      <c r="CH17" s="143"/>
      <c r="CI17" s="143"/>
      <c r="CJ17" s="143"/>
      <c r="CK17" s="143"/>
      <c r="CL17" s="143"/>
      <c r="CM17" s="143"/>
      <c r="CN17" s="143"/>
      <c r="CO17" s="143"/>
      <c r="CP17" s="143"/>
      <c r="CQ17" s="143"/>
      <c r="CR17" s="143"/>
      <c r="CS17" s="143"/>
      <c r="CT17" s="143"/>
      <c r="CU17" s="143"/>
      <c r="CV17" s="143"/>
      <c r="CW17" s="143"/>
      <c r="CX17" s="143"/>
      <c r="CY17" s="143"/>
      <c r="CZ17" s="143"/>
      <c r="DA17" s="143"/>
      <c r="DB17" s="143"/>
      <c r="DC17" s="143"/>
      <c r="DD17" s="143"/>
      <c r="DE17" s="143"/>
      <c r="DF17" s="143"/>
      <c r="DG17" s="143"/>
      <c r="DH17" s="143"/>
      <c r="DI17" s="143"/>
      <c r="DJ17" s="143"/>
      <c r="DK17" s="143"/>
      <c r="DL17" s="143"/>
      <c r="DM17" s="143"/>
      <c r="DN17" s="143"/>
      <c r="DO17" s="143"/>
      <c r="DP17" s="143"/>
      <c r="DQ17" s="143"/>
      <c r="DR17" s="143"/>
      <c r="DS17" s="143"/>
      <c r="DT17" s="143"/>
      <c r="DU17" s="143"/>
      <c r="DV17" s="143"/>
      <c r="DW17" s="143"/>
      <c r="DX17" s="143"/>
      <c r="DY17" s="143"/>
      <c r="DZ17" s="143"/>
      <c r="EA17" s="143"/>
      <c r="EB17" s="143"/>
      <c r="EC17" s="143"/>
      <c r="ED17" s="143"/>
      <c r="EE17" s="143"/>
      <c r="EF17" s="143"/>
      <c r="EG17" s="143"/>
      <c r="EH17" s="143"/>
      <c r="EI17" s="143"/>
      <c r="EJ17" s="143"/>
      <c r="EK17" s="143"/>
      <c r="EL17" s="143"/>
      <c r="EM17" s="143"/>
      <c r="EN17" s="143"/>
      <c r="EO17" s="143"/>
      <c r="EP17" s="143"/>
      <c r="EQ17" s="143"/>
      <c r="ER17" s="143"/>
      <c r="ES17" s="143"/>
      <c r="ET17" s="143"/>
      <c r="EU17" s="143"/>
      <c r="EV17" s="143"/>
      <c r="EW17" s="143"/>
    </row>
    <row r="18" spans="2:153">
      <c r="B18" s="141" t="s">
        <v>45</v>
      </c>
      <c r="C18" s="158" t="str">
        <f>IF(SUM('ENTRY '!G2:G1208)=0,"",COUNT('ENTRY '!G2:G1208))</f>
        <v/>
      </c>
      <c r="D18" s="160"/>
      <c r="E18" s="160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  <c r="BF18" s="143"/>
      <c r="BG18" s="143"/>
      <c r="BH18" s="143"/>
      <c r="BI18" s="143"/>
      <c r="BJ18" s="143"/>
      <c r="BK18" s="143"/>
      <c r="BL18" s="143"/>
      <c r="BM18" s="143"/>
      <c r="BN18" s="143"/>
      <c r="BO18" s="143"/>
      <c r="BP18" s="143"/>
      <c r="BQ18" s="143"/>
      <c r="BR18" s="143"/>
      <c r="BS18" s="143"/>
      <c r="BT18" s="143"/>
      <c r="BU18" s="143"/>
      <c r="BV18" s="143"/>
      <c r="BW18" s="143"/>
      <c r="BX18" s="143"/>
      <c r="BY18" s="143"/>
      <c r="BZ18" s="143"/>
      <c r="CA18" s="143"/>
      <c r="CB18" s="143"/>
      <c r="CC18" s="143"/>
      <c r="CD18" s="143"/>
      <c r="CE18" s="143"/>
      <c r="CF18" s="143"/>
      <c r="CG18" s="143"/>
      <c r="CH18" s="143"/>
      <c r="CI18" s="143"/>
      <c r="CJ18" s="143"/>
      <c r="CK18" s="143"/>
      <c r="CL18" s="143"/>
      <c r="CM18" s="143"/>
      <c r="CN18" s="143"/>
      <c r="CO18" s="143"/>
      <c r="CP18" s="143"/>
      <c r="CQ18" s="143"/>
      <c r="CR18" s="143"/>
      <c r="CS18" s="143"/>
      <c r="CT18" s="143"/>
      <c r="CU18" s="143"/>
      <c r="CV18" s="143"/>
      <c r="CW18" s="143"/>
      <c r="CX18" s="143"/>
      <c r="CY18" s="143"/>
      <c r="CZ18" s="143"/>
      <c r="DA18" s="143"/>
      <c r="DB18" s="143"/>
      <c r="DC18" s="143"/>
      <c r="DD18" s="143"/>
      <c r="DE18" s="143"/>
      <c r="DF18" s="143"/>
      <c r="DG18" s="143"/>
      <c r="DH18" s="143"/>
      <c r="DI18" s="143"/>
      <c r="DJ18" s="143"/>
      <c r="DK18" s="143"/>
      <c r="DL18" s="143"/>
      <c r="DM18" s="143"/>
      <c r="DN18" s="143"/>
      <c r="DO18" s="143"/>
      <c r="DP18" s="143"/>
      <c r="DQ18" s="143"/>
      <c r="DR18" s="143"/>
      <c r="DS18" s="143"/>
      <c r="DT18" s="143"/>
      <c r="DU18" s="143"/>
      <c r="DV18" s="143"/>
      <c r="DW18" s="143"/>
      <c r="DX18" s="143"/>
      <c r="DY18" s="143"/>
      <c r="DZ18" s="143"/>
      <c r="EA18" s="143"/>
      <c r="EB18" s="143"/>
      <c r="EC18" s="143"/>
      <c r="ED18" s="143"/>
      <c r="EE18" s="143"/>
      <c r="EF18" s="143"/>
      <c r="EG18" s="143"/>
      <c r="EH18" s="143"/>
      <c r="EI18" s="143"/>
      <c r="EJ18" s="143"/>
      <c r="EK18" s="143"/>
      <c r="EL18" s="143"/>
      <c r="EM18" s="143"/>
      <c r="EN18" s="143"/>
      <c r="EO18" s="143"/>
      <c r="EP18" s="143"/>
      <c r="EQ18" s="143"/>
      <c r="ER18" s="143"/>
      <c r="ES18" s="143"/>
      <c r="ET18" s="143"/>
      <c r="EU18" s="143"/>
      <c r="EV18" s="143"/>
      <c r="EW18" s="143"/>
    </row>
    <row r="19" spans="2:153">
      <c r="B19" s="141" t="s">
        <v>46</v>
      </c>
      <c r="C19" s="158" t="str">
        <f>IF(SUM('ENTRY '!H2:H1208)=0,"",SUM('ENTRY '!H2:H1208))</f>
        <v/>
      </c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3"/>
      <c r="BZ19" s="143"/>
      <c r="CA19" s="143"/>
      <c r="CB19" s="143"/>
      <c r="CC19" s="143"/>
      <c r="CD19" s="143"/>
      <c r="CE19" s="143"/>
      <c r="CF19" s="143"/>
      <c r="CG19" s="143"/>
      <c r="CH19" s="143"/>
      <c r="CI19" s="143"/>
      <c r="CJ19" s="143"/>
      <c r="CK19" s="143"/>
      <c r="CL19" s="143"/>
      <c r="CM19" s="143"/>
      <c r="CN19" s="143"/>
      <c r="CO19" s="143"/>
      <c r="CP19" s="143"/>
      <c r="CQ19" s="143"/>
      <c r="CR19" s="143"/>
      <c r="CS19" s="143"/>
      <c r="CT19" s="143"/>
      <c r="CU19" s="143"/>
      <c r="CV19" s="143"/>
      <c r="CW19" s="143"/>
      <c r="CX19" s="143"/>
      <c r="CY19" s="143"/>
      <c r="CZ19" s="143"/>
      <c r="DA19" s="143"/>
      <c r="DB19" s="143"/>
      <c r="DC19" s="143"/>
      <c r="DD19" s="143"/>
      <c r="DE19" s="143"/>
      <c r="DF19" s="143"/>
      <c r="DG19" s="143"/>
      <c r="DH19" s="143"/>
      <c r="DI19" s="143"/>
      <c r="DJ19" s="143"/>
      <c r="DK19" s="143"/>
      <c r="DL19" s="143"/>
      <c r="DM19" s="143"/>
      <c r="DN19" s="143"/>
      <c r="DO19" s="143"/>
      <c r="DP19" s="143"/>
      <c r="DQ19" s="143"/>
      <c r="DR19" s="143"/>
      <c r="DS19" s="143"/>
      <c r="DT19" s="143"/>
      <c r="DU19" s="143"/>
      <c r="DV19" s="143"/>
      <c r="DW19" s="143"/>
      <c r="DX19" s="143"/>
      <c r="DY19" s="143"/>
      <c r="DZ19" s="143"/>
      <c r="EA19" s="143"/>
      <c r="EB19" s="143"/>
      <c r="EC19" s="143"/>
      <c r="ED19" s="143"/>
      <c r="EE19" s="143"/>
      <c r="EF19" s="143"/>
      <c r="EG19" s="143"/>
      <c r="EH19" s="143"/>
      <c r="EI19" s="143"/>
      <c r="EJ19" s="143"/>
      <c r="EK19" s="143"/>
      <c r="EL19" s="143"/>
      <c r="EM19" s="143"/>
      <c r="EN19" s="143"/>
      <c r="EO19" s="143"/>
      <c r="EP19" s="143"/>
      <c r="EQ19" s="143"/>
      <c r="ER19" s="143"/>
      <c r="ES19" s="143"/>
      <c r="ET19" s="143"/>
      <c r="EU19" s="143"/>
      <c r="EV19" s="143"/>
      <c r="EW19" s="143"/>
    </row>
    <row r="20" spans="2:153">
      <c r="B20" s="134" t="s">
        <v>15</v>
      </c>
      <c r="C20" s="128" t="str">
        <f>IF(C19="","",(C18/C19)*100)</f>
        <v/>
      </c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  <c r="BE20" s="143"/>
      <c r="BF20" s="143"/>
      <c r="BG20" s="143"/>
      <c r="BH20" s="143"/>
      <c r="BI20" s="143"/>
      <c r="BJ20" s="143"/>
      <c r="BK20" s="143"/>
      <c r="BL20" s="143"/>
      <c r="BM20" s="143"/>
      <c r="BN20" s="143"/>
      <c r="BO20" s="143"/>
      <c r="BP20" s="143"/>
      <c r="BQ20" s="143"/>
      <c r="BR20" s="143"/>
      <c r="BS20" s="143"/>
      <c r="BT20" s="143"/>
      <c r="BU20" s="143"/>
      <c r="BV20" s="143"/>
      <c r="BW20" s="143"/>
      <c r="BX20" s="143"/>
      <c r="BY20" s="143"/>
      <c r="BZ20" s="143"/>
      <c r="CA20" s="143"/>
      <c r="CB20" s="143"/>
      <c r="CC20" s="143"/>
      <c r="CD20" s="143"/>
      <c r="CE20" s="143"/>
      <c r="CF20" s="143"/>
      <c r="CG20" s="143"/>
      <c r="CH20" s="143"/>
      <c r="CI20" s="143"/>
      <c r="CJ20" s="143"/>
      <c r="CK20" s="143"/>
      <c r="CL20" s="143"/>
      <c r="CM20" s="143"/>
      <c r="CN20" s="143"/>
      <c r="CO20" s="143"/>
      <c r="CP20" s="143"/>
      <c r="CQ20" s="143"/>
      <c r="CR20" s="143"/>
      <c r="CS20" s="143"/>
      <c r="CT20" s="143"/>
      <c r="CU20" s="143"/>
      <c r="CV20" s="143"/>
      <c r="CW20" s="143"/>
      <c r="CX20" s="143"/>
      <c r="CY20" s="143"/>
      <c r="CZ20" s="143"/>
      <c r="DA20" s="143"/>
      <c r="DB20" s="143"/>
      <c r="DC20" s="143"/>
      <c r="DD20" s="143"/>
      <c r="DE20" s="143"/>
      <c r="DF20" s="143"/>
      <c r="DG20" s="143"/>
      <c r="DH20" s="143"/>
      <c r="DI20" s="143"/>
      <c r="DJ20" s="143"/>
      <c r="DK20" s="143"/>
      <c r="DL20" s="143"/>
      <c r="DM20" s="143"/>
      <c r="DN20" s="143"/>
      <c r="DO20" s="143"/>
      <c r="DP20" s="143"/>
      <c r="DQ20" s="143"/>
      <c r="DR20" s="143"/>
      <c r="DS20" s="143"/>
      <c r="DT20" s="143"/>
      <c r="DU20" s="143"/>
      <c r="DV20" s="143"/>
      <c r="DW20" s="143"/>
      <c r="DX20" s="143"/>
      <c r="DY20" s="143"/>
      <c r="DZ20" s="143"/>
      <c r="EA20" s="143"/>
      <c r="EB20" s="143"/>
      <c r="EC20" s="143"/>
      <c r="ED20" s="143"/>
      <c r="EE20" s="143"/>
      <c r="EF20" s="143"/>
      <c r="EG20" s="143"/>
      <c r="EH20" s="143"/>
      <c r="EI20" s="143"/>
      <c r="EJ20" s="143"/>
      <c r="EK20" s="143"/>
      <c r="EL20" s="143"/>
      <c r="EM20" s="143"/>
      <c r="EN20" s="143"/>
      <c r="EO20" s="143"/>
      <c r="EP20" s="143"/>
      <c r="EQ20" s="143"/>
      <c r="ER20" s="143"/>
      <c r="ES20" s="143"/>
      <c r="ET20" s="143"/>
      <c r="EU20" s="143"/>
      <c r="EV20" s="143"/>
      <c r="EW20" s="143"/>
    </row>
    <row r="21" spans="2:153">
      <c r="B21" s="141" t="s">
        <v>3</v>
      </c>
      <c r="C21" s="128" t="e">
        <f>IF(C14="","",(1-C14))</f>
        <v>#VALUE!</v>
      </c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  <c r="BM21" s="143"/>
      <c r="BN21" s="143"/>
      <c r="BO21" s="143"/>
      <c r="BP21" s="143"/>
      <c r="BQ21" s="143"/>
      <c r="BR21" s="143"/>
      <c r="BS21" s="143"/>
      <c r="BT21" s="143"/>
      <c r="BU21" s="143"/>
      <c r="BV21" s="143"/>
      <c r="BW21" s="143"/>
      <c r="BX21" s="143"/>
      <c r="BY21" s="143"/>
      <c r="BZ21" s="143"/>
      <c r="CA21" s="143"/>
      <c r="CB21" s="143"/>
      <c r="CC21" s="143"/>
      <c r="CD21" s="143"/>
      <c r="CE21" s="143"/>
      <c r="CF21" s="143"/>
      <c r="CG21" s="143"/>
      <c r="CH21" s="143"/>
      <c r="CI21" s="143"/>
      <c r="CJ21" s="143"/>
      <c r="CK21" s="143"/>
      <c r="CL21" s="143"/>
      <c r="CM21" s="143"/>
      <c r="CN21" s="143"/>
      <c r="CO21" s="143"/>
      <c r="CP21" s="143"/>
      <c r="CQ21" s="143"/>
      <c r="CR21" s="143"/>
      <c r="CS21" s="143"/>
      <c r="CT21" s="143"/>
      <c r="CU21" s="143"/>
      <c r="CV21" s="143"/>
      <c r="CW21" s="143"/>
      <c r="CX21" s="143"/>
      <c r="CY21" s="143"/>
      <c r="CZ21" s="143"/>
      <c r="DA21" s="143"/>
      <c r="DB21" s="143"/>
      <c r="DC21" s="143"/>
      <c r="DD21" s="143"/>
      <c r="DE21" s="143"/>
      <c r="DF21" s="143"/>
      <c r="DG21" s="143"/>
      <c r="DH21" s="143"/>
      <c r="DI21" s="143"/>
      <c r="DJ21" s="143"/>
      <c r="DK21" s="143"/>
      <c r="DL21" s="143"/>
      <c r="DM21" s="143"/>
      <c r="DN21" s="143"/>
      <c r="DO21" s="143"/>
      <c r="DP21" s="143"/>
      <c r="DQ21" s="143"/>
      <c r="DR21" s="143"/>
      <c r="DS21" s="143"/>
      <c r="DT21" s="143"/>
      <c r="DU21" s="143"/>
      <c r="DV21" s="143"/>
      <c r="DW21" s="143"/>
      <c r="DX21" s="143"/>
      <c r="DY21" s="143"/>
      <c r="DZ21" s="143"/>
      <c r="EA21" s="143"/>
      <c r="EB21" s="143"/>
      <c r="EC21" s="143"/>
      <c r="ED21" s="143"/>
      <c r="EE21" s="143"/>
      <c r="EF21" s="143"/>
      <c r="EG21" s="143"/>
      <c r="EH21" s="143"/>
      <c r="EI21" s="143"/>
      <c r="EJ21" s="143"/>
      <c r="EK21" s="143"/>
      <c r="EL21" s="143"/>
      <c r="EM21" s="143"/>
      <c r="EN21" s="143"/>
      <c r="EO21" s="143"/>
      <c r="EP21" s="143"/>
      <c r="EQ21" s="143"/>
      <c r="ER21" s="143"/>
      <c r="ES21" s="143"/>
      <c r="ET21" s="143"/>
      <c r="EU21" s="143"/>
      <c r="EV21" s="143"/>
      <c r="EW21" s="143"/>
    </row>
    <row r="22" spans="2:153" ht="15" customHeight="1">
      <c r="B22" s="141" t="s">
        <v>473</v>
      </c>
      <c r="C22" s="128" t="str">
        <f>IF(SUM('ENTRY '!G2:G1208)=0,"",MAX('ENTRY '!G2:G1208))</f>
        <v/>
      </c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3"/>
      <c r="BA22" s="143"/>
      <c r="BB22" s="143"/>
      <c r="BC22" s="143"/>
      <c r="BD22" s="143"/>
      <c r="BE22" s="143"/>
      <c r="BF22" s="143"/>
      <c r="BG22" s="143"/>
      <c r="BH22" s="143"/>
      <c r="BI22" s="143"/>
      <c r="BJ22" s="143"/>
      <c r="BK22" s="143"/>
      <c r="BL22" s="143"/>
      <c r="BM22" s="143"/>
      <c r="BN22" s="143"/>
      <c r="BO22" s="143"/>
      <c r="BP22" s="143"/>
      <c r="BQ22" s="143"/>
      <c r="BR22" s="143"/>
      <c r="BS22" s="143"/>
      <c r="BT22" s="143"/>
      <c r="BU22" s="143"/>
      <c r="BV22" s="143"/>
      <c r="BW22" s="143"/>
      <c r="BX22" s="143"/>
      <c r="BY22" s="143"/>
      <c r="BZ22" s="143"/>
      <c r="CA22" s="143"/>
      <c r="CB22" s="143"/>
      <c r="CC22" s="143"/>
      <c r="CD22" s="143"/>
      <c r="CE22" s="143"/>
      <c r="CF22" s="143"/>
      <c r="CG22" s="143"/>
      <c r="CH22" s="143"/>
      <c r="CI22" s="143"/>
      <c r="CJ22" s="143"/>
      <c r="CK22" s="143"/>
      <c r="CL22" s="143"/>
      <c r="CM22" s="143"/>
      <c r="CN22" s="143"/>
      <c r="CO22" s="143"/>
      <c r="CP22" s="143"/>
      <c r="CQ22" s="143"/>
      <c r="CR22" s="143"/>
      <c r="CS22" s="143"/>
      <c r="CT22" s="143"/>
      <c r="CU22" s="143"/>
      <c r="CV22" s="143"/>
      <c r="CW22" s="143"/>
      <c r="CX22" s="143"/>
      <c r="CY22" s="143"/>
      <c r="CZ22" s="143"/>
      <c r="DA22" s="143"/>
      <c r="DB22" s="143"/>
      <c r="DC22" s="143"/>
      <c r="DD22" s="143"/>
      <c r="DE22" s="143"/>
      <c r="DF22" s="143"/>
      <c r="DG22" s="143"/>
      <c r="DH22" s="143"/>
      <c r="DI22" s="143"/>
      <c r="DJ22" s="143"/>
      <c r="DK22" s="143"/>
      <c r="DL22" s="143"/>
      <c r="DM22" s="143"/>
      <c r="DN22" s="143"/>
      <c r="DO22" s="143"/>
      <c r="DP22" s="143"/>
      <c r="DQ22" s="143"/>
      <c r="DR22" s="143"/>
      <c r="DS22" s="143"/>
      <c r="DT22" s="143"/>
      <c r="DU22" s="143"/>
      <c r="DV22" s="143"/>
      <c r="DW22" s="143"/>
      <c r="DX22" s="143"/>
      <c r="DY22" s="143"/>
      <c r="DZ22" s="143"/>
      <c r="EA22" s="143"/>
      <c r="EB22" s="143"/>
      <c r="EC22" s="143"/>
      <c r="ED22" s="143"/>
      <c r="EE22" s="143"/>
      <c r="EF22" s="143"/>
      <c r="EG22" s="143"/>
      <c r="EH22" s="143"/>
      <c r="EI22" s="143"/>
      <c r="EJ22" s="143"/>
      <c r="EK22" s="143"/>
      <c r="EL22" s="143"/>
      <c r="EM22" s="143"/>
      <c r="EN22" s="143"/>
      <c r="EO22" s="143"/>
      <c r="EP22" s="143"/>
      <c r="EQ22" s="143"/>
      <c r="ER22" s="143"/>
      <c r="ES22" s="143"/>
      <c r="ET22" s="143"/>
      <c r="EU22" s="143"/>
      <c r="EV22" s="143"/>
      <c r="EW22" s="143"/>
    </row>
    <row r="23" spans="2:153">
      <c r="B23" s="141" t="s">
        <v>47</v>
      </c>
      <c r="C23" s="161" t="str">
        <f>IF($C$17="","",COUNTIF('ENTRY '!O2:O1208,"R"))</f>
        <v/>
      </c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  <c r="AW23" s="143"/>
      <c r="AX23" s="143"/>
      <c r="AY23" s="143"/>
      <c r="AZ23" s="143"/>
      <c r="BA23" s="143"/>
      <c r="BB23" s="143"/>
      <c r="BC23" s="143"/>
      <c r="BD23" s="143"/>
      <c r="BE23" s="143"/>
      <c r="BF23" s="143"/>
      <c r="BG23" s="143"/>
      <c r="BH23" s="143"/>
      <c r="BI23" s="143"/>
      <c r="BJ23" s="143"/>
      <c r="BK23" s="143"/>
      <c r="BL23" s="143"/>
      <c r="BM23" s="143"/>
      <c r="BN23" s="143"/>
      <c r="BO23" s="143"/>
      <c r="BP23" s="143"/>
      <c r="BQ23" s="143"/>
      <c r="BR23" s="143"/>
      <c r="BS23" s="143"/>
      <c r="BT23" s="143"/>
      <c r="BU23" s="143"/>
      <c r="BV23" s="143"/>
      <c r="BW23" s="143"/>
      <c r="BX23" s="143"/>
      <c r="BY23" s="143"/>
      <c r="BZ23" s="143"/>
      <c r="CA23" s="143"/>
      <c r="CB23" s="143"/>
      <c r="CC23" s="143"/>
      <c r="CD23" s="143"/>
      <c r="CE23" s="143"/>
      <c r="CF23" s="143"/>
      <c r="CG23" s="143"/>
      <c r="CH23" s="143"/>
      <c r="CI23" s="143"/>
      <c r="CJ23" s="143"/>
      <c r="CK23" s="143"/>
      <c r="CL23" s="143"/>
      <c r="CM23" s="143"/>
      <c r="CN23" s="143"/>
      <c r="CO23" s="143"/>
      <c r="CP23" s="143"/>
      <c r="CQ23" s="143"/>
      <c r="CR23" s="143"/>
      <c r="CS23" s="143"/>
      <c r="CT23" s="143"/>
      <c r="CU23" s="143"/>
      <c r="CV23" s="143"/>
      <c r="CW23" s="143"/>
      <c r="CX23" s="143"/>
      <c r="CY23" s="143"/>
      <c r="CZ23" s="143"/>
      <c r="DA23" s="143"/>
      <c r="DB23" s="143"/>
      <c r="DC23" s="143"/>
      <c r="DD23" s="143"/>
      <c r="DE23" s="143"/>
      <c r="DF23" s="143"/>
      <c r="DG23" s="143"/>
      <c r="DH23" s="143"/>
      <c r="DI23" s="143"/>
      <c r="DJ23" s="143"/>
      <c r="DK23" s="143"/>
      <c r="DL23" s="143"/>
      <c r="DM23" s="143"/>
      <c r="DN23" s="143"/>
      <c r="DO23" s="143"/>
      <c r="DP23" s="143"/>
      <c r="DQ23" s="143"/>
      <c r="DR23" s="143"/>
      <c r="DS23" s="143"/>
      <c r="DT23" s="143"/>
      <c r="DU23" s="143"/>
      <c r="DV23" s="143"/>
      <c r="DW23" s="143"/>
      <c r="DX23" s="143"/>
      <c r="DY23" s="143"/>
      <c r="DZ23" s="143"/>
      <c r="EA23" s="143"/>
      <c r="EB23" s="143"/>
      <c r="EC23" s="143"/>
      <c r="ED23" s="143"/>
      <c r="EE23" s="143"/>
      <c r="EF23" s="143"/>
      <c r="EG23" s="143"/>
      <c r="EH23" s="143"/>
      <c r="EI23" s="143"/>
      <c r="EJ23" s="143"/>
      <c r="EK23" s="143"/>
      <c r="EL23" s="143"/>
      <c r="EM23" s="143"/>
      <c r="EN23" s="143"/>
      <c r="EO23" s="143"/>
      <c r="EP23" s="143"/>
      <c r="EQ23" s="143"/>
      <c r="ER23" s="143"/>
      <c r="ES23" s="143"/>
      <c r="ET23" s="143"/>
      <c r="EU23" s="143"/>
      <c r="EV23" s="143"/>
      <c r="EW23" s="143"/>
    </row>
    <row r="24" spans="2:153">
      <c r="B24" s="141" t="s">
        <v>22</v>
      </c>
      <c r="C24" s="161" t="str">
        <f>IF($C$17="","",COUNTIF('ENTRY '!O2:O1208,"P"))</f>
        <v/>
      </c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43"/>
      <c r="AS24" s="143"/>
      <c r="AT24" s="143"/>
      <c r="AU24" s="143"/>
      <c r="AV24" s="143"/>
      <c r="AW24" s="143"/>
      <c r="AX24" s="143"/>
      <c r="AY24" s="143"/>
      <c r="AZ24" s="143"/>
      <c r="BA24" s="143"/>
      <c r="BB24" s="143"/>
      <c r="BC24" s="143"/>
      <c r="BD24" s="143"/>
      <c r="BE24" s="143"/>
      <c r="BF24" s="143"/>
      <c r="BG24" s="143"/>
      <c r="BH24" s="143"/>
      <c r="BI24" s="143"/>
      <c r="BJ24" s="143"/>
      <c r="BK24" s="143"/>
      <c r="BL24" s="143"/>
      <c r="BM24" s="143"/>
      <c r="BN24" s="143"/>
      <c r="BO24" s="143"/>
      <c r="BP24" s="143"/>
      <c r="BQ24" s="143"/>
      <c r="BR24" s="143"/>
      <c r="BS24" s="143"/>
      <c r="BT24" s="143"/>
      <c r="BU24" s="143"/>
      <c r="BV24" s="143"/>
      <c r="BW24" s="143"/>
      <c r="BX24" s="143"/>
      <c r="BY24" s="143"/>
      <c r="BZ24" s="143"/>
      <c r="CA24" s="143"/>
      <c r="CB24" s="143"/>
      <c r="CC24" s="143"/>
      <c r="CD24" s="143"/>
      <c r="CE24" s="143"/>
      <c r="CF24" s="143"/>
      <c r="CG24" s="143"/>
      <c r="CH24" s="143"/>
      <c r="CI24" s="143"/>
      <c r="CJ24" s="143"/>
      <c r="CK24" s="143"/>
      <c r="CL24" s="143"/>
      <c r="CM24" s="143"/>
      <c r="CN24" s="143"/>
      <c r="CO24" s="143"/>
      <c r="CP24" s="143"/>
      <c r="CQ24" s="143"/>
      <c r="CR24" s="143"/>
      <c r="CS24" s="143"/>
      <c r="CT24" s="143"/>
      <c r="CU24" s="143"/>
      <c r="CV24" s="143"/>
      <c r="CW24" s="143"/>
      <c r="CX24" s="143"/>
      <c r="CY24" s="143"/>
      <c r="CZ24" s="143"/>
      <c r="DA24" s="143"/>
      <c r="DB24" s="143"/>
      <c r="DC24" s="143"/>
      <c r="DD24" s="143"/>
      <c r="DE24" s="143"/>
      <c r="DF24" s="143"/>
      <c r="DG24" s="143"/>
      <c r="DH24" s="143"/>
      <c r="DI24" s="143"/>
      <c r="DJ24" s="143"/>
      <c r="DK24" s="143"/>
      <c r="DL24" s="143"/>
      <c r="DM24" s="143"/>
      <c r="DN24" s="143"/>
      <c r="DO24" s="143"/>
      <c r="DP24" s="143"/>
      <c r="DQ24" s="143"/>
      <c r="DR24" s="143"/>
      <c r="DS24" s="143"/>
      <c r="DT24" s="143"/>
      <c r="DU24" s="143"/>
      <c r="DV24" s="143"/>
      <c r="DW24" s="143"/>
      <c r="DX24" s="143"/>
      <c r="DY24" s="143"/>
      <c r="DZ24" s="143"/>
      <c r="EA24" s="143"/>
      <c r="EB24" s="143"/>
      <c r="EC24" s="143"/>
      <c r="ED24" s="143"/>
      <c r="EE24" s="143"/>
      <c r="EF24" s="143"/>
      <c r="EG24" s="143"/>
      <c r="EH24" s="143"/>
      <c r="EI24" s="143"/>
      <c r="EJ24" s="143"/>
      <c r="EK24" s="143"/>
      <c r="EL24" s="143"/>
      <c r="EM24" s="143"/>
      <c r="EN24" s="143"/>
      <c r="EO24" s="143"/>
      <c r="EP24" s="143"/>
      <c r="EQ24" s="143"/>
      <c r="ER24" s="143"/>
      <c r="ES24" s="143"/>
      <c r="ET24" s="143"/>
      <c r="EU24" s="143"/>
      <c r="EV24" s="143"/>
      <c r="EW24" s="143"/>
    </row>
    <row r="25" spans="2:153">
      <c r="B25" s="141" t="s">
        <v>27</v>
      </c>
      <c r="C25" s="132" t="str">
        <f>IF($C$17="","",(IF(SUM('ENTRY '!E2:E1208)=0,"",AVERAGE('ENTRY '!E2:E1208))))</f>
        <v/>
      </c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3"/>
      <c r="AS25" s="143"/>
      <c r="AT25" s="143"/>
      <c r="AU25" s="143"/>
      <c r="AV25" s="143"/>
      <c r="AW25" s="143"/>
      <c r="AX25" s="143"/>
      <c r="AY25" s="143"/>
      <c r="AZ25" s="143"/>
      <c r="BA25" s="143"/>
      <c r="BB25" s="143"/>
      <c r="BC25" s="143"/>
      <c r="BD25" s="143"/>
      <c r="BE25" s="143"/>
      <c r="BF25" s="143"/>
      <c r="BG25" s="143"/>
      <c r="BH25" s="143"/>
      <c r="BI25" s="143"/>
      <c r="BJ25" s="143"/>
      <c r="BK25" s="143"/>
      <c r="BL25" s="143"/>
      <c r="BM25" s="143"/>
      <c r="BN25" s="143"/>
      <c r="BO25" s="143"/>
      <c r="BP25" s="143"/>
      <c r="BQ25" s="143"/>
      <c r="BR25" s="143"/>
      <c r="BS25" s="143"/>
      <c r="BT25" s="143"/>
      <c r="BU25" s="143"/>
      <c r="BV25" s="143"/>
      <c r="BW25" s="143"/>
      <c r="BX25" s="143"/>
      <c r="BY25" s="143"/>
      <c r="BZ25" s="143"/>
      <c r="CA25" s="143"/>
      <c r="CB25" s="143"/>
      <c r="CC25" s="143"/>
      <c r="CD25" s="143"/>
      <c r="CE25" s="143"/>
      <c r="CF25" s="143"/>
      <c r="CG25" s="143"/>
      <c r="CH25" s="143"/>
      <c r="CI25" s="143"/>
      <c r="CJ25" s="143"/>
      <c r="CK25" s="143"/>
      <c r="CL25" s="143"/>
      <c r="CM25" s="143"/>
      <c r="CN25" s="143"/>
      <c r="CO25" s="143"/>
      <c r="CP25" s="143"/>
      <c r="CQ25" s="143"/>
      <c r="CR25" s="143"/>
      <c r="CS25" s="143"/>
      <c r="CT25" s="143"/>
      <c r="CU25" s="143"/>
      <c r="CV25" s="143"/>
      <c r="CW25" s="143"/>
      <c r="CX25" s="143"/>
      <c r="CY25" s="143"/>
      <c r="CZ25" s="143"/>
      <c r="DA25" s="143"/>
      <c r="DB25" s="143"/>
      <c r="DC25" s="143"/>
      <c r="DD25" s="143"/>
      <c r="DE25" s="143"/>
      <c r="DF25" s="143"/>
      <c r="DG25" s="143"/>
      <c r="DH25" s="143"/>
      <c r="DI25" s="143"/>
      <c r="DJ25" s="143"/>
      <c r="DK25" s="143"/>
      <c r="DL25" s="143"/>
      <c r="DM25" s="143"/>
      <c r="DN25" s="143"/>
      <c r="DO25" s="143"/>
      <c r="DP25" s="143"/>
      <c r="DQ25" s="143"/>
      <c r="DR25" s="143"/>
      <c r="DS25" s="143"/>
      <c r="DT25" s="143"/>
      <c r="DU25" s="143"/>
      <c r="DV25" s="143"/>
      <c r="DW25" s="143"/>
      <c r="DX25" s="143"/>
      <c r="DY25" s="143"/>
      <c r="DZ25" s="143"/>
      <c r="EA25" s="143"/>
      <c r="EB25" s="143"/>
      <c r="EC25" s="143"/>
      <c r="ED25" s="143"/>
      <c r="EE25" s="143"/>
      <c r="EF25" s="143"/>
      <c r="EG25" s="143"/>
      <c r="EH25" s="143"/>
      <c r="EI25" s="143"/>
      <c r="EJ25" s="143"/>
      <c r="EK25" s="143"/>
      <c r="EL25" s="143"/>
      <c r="EM25" s="143"/>
      <c r="EN25" s="143"/>
      <c r="EO25" s="143"/>
      <c r="EP25" s="143"/>
      <c r="EQ25" s="143"/>
      <c r="ER25" s="143"/>
      <c r="ES25" s="143"/>
      <c r="ET25" s="143"/>
      <c r="EU25" s="143"/>
      <c r="EV25" s="143"/>
      <c r="EW25" s="143"/>
    </row>
    <row r="26" spans="2:153">
      <c r="B26" s="141" t="s">
        <v>48</v>
      </c>
      <c r="C26" s="132">
        <f>IF(SUM('ENTRY '!C2:C1208)=0,"",AVERAGE('ENTRY '!C2:C1208))</f>
        <v>36</v>
      </c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  <c r="BX26" s="143"/>
      <c r="BY26" s="143"/>
      <c r="BZ26" s="143"/>
      <c r="CA26" s="143"/>
      <c r="CB26" s="143"/>
      <c r="CC26" s="143"/>
      <c r="CD26" s="143"/>
      <c r="CE26" s="143"/>
      <c r="CF26" s="143"/>
      <c r="CG26" s="143"/>
      <c r="CH26" s="143"/>
      <c r="CI26" s="143"/>
      <c r="CJ26" s="143"/>
      <c r="CK26" s="143"/>
      <c r="CL26" s="143"/>
      <c r="CM26" s="143"/>
      <c r="CN26" s="143"/>
      <c r="CO26" s="143"/>
      <c r="CP26" s="143"/>
      <c r="CQ26" s="143"/>
      <c r="CR26" s="143"/>
      <c r="CS26" s="143"/>
      <c r="CT26" s="143"/>
      <c r="CU26" s="143"/>
      <c r="CV26" s="143"/>
      <c r="CW26" s="143"/>
      <c r="CX26" s="143"/>
      <c r="CY26" s="143"/>
      <c r="CZ26" s="143"/>
      <c r="DA26" s="143"/>
      <c r="DB26" s="143"/>
      <c r="DC26" s="143"/>
      <c r="DD26" s="143"/>
      <c r="DE26" s="143"/>
      <c r="DF26" s="143"/>
      <c r="DG26" s="143"/>
      <c r="DH26" s="143"/>
      <c r="DI26" s="143"/>
      <c r="DJ26" s="143"/>
      <c r="DK26" s="143"/>
      <c r="DL26" s="143"/>
      <c r="DM26" s="143"/>
      <c r="DN26" s="143"/>
      <c r="DO26" s="143"/>
      <c r="DP26" s="143"/>
      <c r="DQ26" s="143"/>
      <c r="DR26" s="143"/>
      <c r="DS26" s="143"/>
      <c r="DT26" s="143"/>
      <c r="DU26" s="143"/>
      <c r="DV26" s="143"/>
      <c r="DW26" s="143"/>
      <c r="DX26" s="143"/>
      <c r="DY26" s="143"/>
      <c r="DZ26" s="143"/>
      <c r="EA26" s="143"/>
      <c r="EB26" s="143"/>
      <c r="EC26" s="143"/>
      <c r="ED26" s="143"/>
      <c r="EE26" s="143"/>
      <c r="EF26" s="143"/>
      <c r="EG26" s="143"/>
      <c r="EH26" s="143"/>
      <c r="EI26" s="143"/>
      <c r="EJ26" s="143"/>
      <c r="EK26" s="143"/>
      <c r="EL26" s="143"/>
      <c r="EM26" s="143"/>
      <c r="EN26" s="143"/>
      <c r="EO26" s="143"/>
      <c r="EP26" s="143"/>
      <c r="EQ26" s="143"/>
      <c r="ER26" s="143"/>
      <c r="ES26" s="143"/>
      <c r="ET26" s="143"/>
      <c r="EU26" s="143"/>
      <c r="EV26" s="143"/>
      <c r="EW26" s="143"/>
    </row>
    <row r="27" spans="2:153">
      <c r="B27" s="141" t="s">
        <v>23</v>
      </c>
      <c r="C27" s="132" t="str">
        <f>IF(SUM('ENTRY '!F2:F1208)=0,"",AVERAGE('ENTRY '!F2:F1208))</f>
        <v/>
      </c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  <c r="AW27" s="143"/>
      <c r="AX27" s="143"/>
      <c r="AY27" s="143"/>
      <c r="AZ27" s="143"/>
      <c r="BA27" s="143"/>
      <c r="BB27" s="143"/>
      <c r="BC27" s="143"/>
      <c r="BD27" s="143"/>
      <c r="BE27" s="143"/>
      <c r="BF27" s="143"/>
      <c r="BG27" s="143"/>
      <c r="BH27" s="143"/>
      <c r="BI27" s="143"/>
      <c r="BJ27" s="143"/>
      <c r="BK27" s="143"/>
      <c r="BL27" s="143"/>
      <c r="BM27" s="143"/>
      <c r="BN27" s="143"/>
      <c r="BO27" s="143"/>
      <c r="BP27" s="143"/>
      <c r="BQ27" s="143"/>
      <c r="BR27" s="143"/>
      <c r="BS27" s="143"/>
      <c r="BT27" s="143"/>
      <c r="BU27" s="143"/>
      <c r="BV27" s="143"/>
      <c r="BW27" s="143"/>
      <c r="BX27" s="143"/>
      <c r="BY27" s="143"/>
      <c r="BZ27" s="143"/>
      <c r="CA27" s="143"/>
      <c r="CB27" s="143"/>
      <c r="CC27" s="143"/>
      <c r="CD27" s="143"/>
      <c r="CE27" s="143"/>
      <c r="CF27" s="143"/>
      <c r="CG27" s="143"/>
      <c r="CH27" s="143"/>
      <c r="CI27" s="143"/>
      <c r="CJ27" s="143"/>
      <c r="CK27" s="143"/>
      <c r="CL27" s="143"/>
      <c r="CM27" s="143"/>
      <c r="CN27" s="143"/>
      <c r="CO27" s="143"/>
      <c r="CP27" s="143"/>
      <c r="CQ27" s="143"/>
      <c r="CR27" s="143"/>
      <c r="CS27" s="143"/>
      <c r="CT27" s="143"/>
      <c r="CU27" s="143"/>
      <c r="CV27" s="143"/>
      <c r="CW27" s="143"/>
      <c r="CX27" s="143"/>
      <c r="CY27" s="143"/>
      <c r="CZ27" s="143"/>
      <c r="DA27" s="143"/>
      <c r="DB27" s="143"/>
      <c r="DC27" s="143"/>
      <c r="DD27" s="143"/>
      <c r="DE27" s="143"/>
      <c r="DF27" s="143"/>
      <c r="DG27" s="143"/>
      <c r="DH27" s="143"/>
      <c r="DI27" s="143"/>
      <c r="DJ27" s="143"/>
      <c r="DK27" s="143"/>
      <c r="DL27" s="143"/>
      <c r="DM27" s="143"/>
      <c r="DN27" s="143"/>
      <c r="DO27" s="143"/>
      <c r="DP27" s="143"/>
      <c r="DQ27" s="143"/>
      <c r="DR27" s="143"/>
      <c r="DS27" s="143"/>
      <c r="DT27" s="143"/>
      <c r="DU27" s="143"/>
      <c r="DV27" s="143"/>
      <c r="DW27" s="143"/>
      <c r="DX27" s="143"/>
      <c r="DY27" s="143"/>
      <c r="DZ27" s="143"/>
      <c r="EA27" s="143"/>
      <c r="EB27" s="143"/>
      <c r="EC27" s="143"/>
      <c r="ED27" s="143"/>
      <c r="EE27" s="143"/>
      <c r="EF27" s="143"/>
      <c r="EG27" s="143"/>
      <c r="EH27" s="143"/>
      <c r="EI27" s="143"/>
      <c r="EJ27" s="143"/>
      <c r="EK27" s="143"/>
      <c r="EL27" s="143"/>
      <c r="EM27" s="143"/>
      <c r="EN27" s="143"/>
      <c r="EO27" s="143"/>
      <c r="EP27" s="143"/>
      <c r="EQ27" s="143"/>
      <c r="ER27" s="143"/>
      <c r="ES27" s="143"/>
      <c r="ET27" s="143"/>
      <c r="EU27" s="143"/>
      <c r="EV27" s="143"/>
      <c r="EW27" s="143"/>
    </row>
    <row r="28" spans="2:153">
      <c r="B28" s="141" t="s">
        <v>49</v>
      </c>
      <c r="C28" s="132">
        <f>IF(SUM('ENTRY '!D2:D1208)=0,"",AVERAGE('ENTRY '!D2:D1208))</f>
        <v>36</v>
      </c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  <c r="AW28" s="143"/>
      <c r="AX28" s="143"/>
      <c r="AY28" s="143"/>
      <c r="AZ28" s="143"/>
      <c r="BA28" s="143"/>
      <c r="BB28" s="143"/>
      <c r="BC28" s="143"/>
      <c r="BD28" s="143"/>
      <c r="BE28" s="143"/>
      <c r="BF28" s="143"/>
      <c r="BG28" s="143"/>
      <c r="BH28" s="143"/>
      <c r="BI28" s="143"/>
      <c r="BJ28" s="143"/>
      <c r="BK28" s="143"/>
      <c r="BL28" s="143"/>
      <c r="BM28" s="143"/>
      <c r="BN28" s="143"/>
      <c r="BO28" s="143"/>
      <c r="BP28" s="143"/>
      <c r="BQ28" s="143"/>
      <c r="BR28" s="143"/>
      <c r="BS28" s="143"/>
      <c r="BT28" s="143"/>
      <c r="BU28" s="143"/>
      <c r="BV28" s="143"/>
      <c r="BW28" s="143"/>
      <c r="BX28" s="143"/>
      <c r="BY28" s="143"/>
      <c r="BZ28" s="143"/>
      <c r="CA28" s="143"/>
      <c r="CB28" s="143"/>
      <c r="CC28" s="143"/>
      <c r="CD28" s="143"/>
      <c r="CE28" s="143"/>
      <c r="CF28" s="143"/>
      <c r="CG28" s="143"/>
      <c r="CH28" s="143"/>
      <c r="CI28" s="143"/>
      <c r="CJ28" s="143"/>
      <c r="CK28" s="143"/>
      <c r="CL28" s="143"/>
      <c r="CM28" s="143"/>
      <c r="CN28" s="143"/>
      <c r="CO28" s="143"/>
      <c r="CP28" s="143"/>
      <c r="CQ28" s="143"/>
      <c r="CR28" s="143"/>
      <c r="CS28" s="143"/>
      <c r="CT28" s="143"/>
      <c r="CU28" s="143"/>
      <c r="CV28" s="143"/>
      <c r="CW28" s="143"/>
      <c r="CX28" s="143"/>
      <c r="CY28" s="143"/>
      <c r="CZ28" s="143"/>
      <c r="DA28" s="143"/>
      <c r="DB28" s="143"/>
      <c r="DC28" s="143"/>
      <c r="DD28" s="143"/>
      <c r="DE28" s="143"/>
      <c r="DF28" s="143"/>
      <c r="DG28" s="143"/>
      <c r="DH28" s="143"/>
      <c r="DI28" s="143"/>
      <c r="DJ28" s="143"/>
      <c r="DK28" s="143"/>
      <c r="DL28" s="143"/>
      <c r="DM28" s="143"/>
      <c r="DN28" s="143"/>
      <c r="DO28" s="143"/>
      <c r="DP28" s="143"/>
      <c r="DQ28" s="143"/>
      <c r="DR28" s="143"/>
      <c r="DS28" s="143"/>
      <c r="DT28" s="143"/>
      <c r="DU28" s="143"/>
      <c r="DV28" s="143"/>
      <c r="DW28" s="143"/>
      <c r="DX28" s="143"/>
      <c r="DY28" s="143"/>
      <c r="DZ28" s="143"/>
      <c r="EA28" s="143"/>
      <c r="EB28" s="143"/>
      <c r="EC28" s="143"/>
      <c r="ED28" s="143"/>
      <c r="EE28" s="143"/>
      <c r="EF28" s="143"/>
      <c r="EG28" s="143"/>
      <c r="EH28" s="143"/>
      <c r="EI28" s="143"/>
      <c r="EJ28" s="143"/>
      <c r="EK28" s="143"/>
      <c r="EL28" s="143"/>
      <c r="EM28" s="143"/>
      <c r="EN28" s="143"/>
      <c r="EO28" s="143"/>
      <c r="EP28" s="143"/>
      <c r="EQ28" s="143"/>
      <c r="ER28" s="143"/>
      <c r="ES28" s="143"/>
      <c r="ET28" s="143"/>
      <c r="EU28" s="143"/>
      <c r="EV28" s="143"/>
      <c r="EW28" s="143"/>
    </row>
    <row r="29" spans="2:153">
      <c r="B29" s="141" t="s">
        <v>29</v>
      </c>
      <c r="C29" s="158" t="e">
        <f>IF(SUM(D9:EK9,EQ9:EY9)=0,"",COUNT(D9:EK9,EQ9:EY9))</f>
        <v>#VALUE!</v>
      </c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143"/>
      <c r="AX29" s="143"/>
      <c r="AY29" s="143"/>
      <c r="AZ29" s="143"/>
      <c r="BA29" s="143"/>
      <c r="BB29" s="143"/>
      <c r="BC29" s="143"/>
      <c r="BD29" s="143"/>
      <c r="BE29" s="143"/>
      <c r="BF29" s="143"/>
      <c r="BG29" s="143"/>
      <c r="BH29" s="143"/>
      <c r="BI29" s="143"/>
      <c r="BJ29" s="143"/>
      <c r="BK29" s="143"/>
      <c r="BL29" s="143"/>
      <c r="BM29" s="143"/>
      <c r="BN29" s="143"/>
      <c r="BO29" s="143"/>
      <c r="BP29" s="143"/>
      <c r="BQ29" s="143"/>
      <c r="BR29" s="143"/>
      <c r="BS29" s="143"/>
      <c r="BT29" s="143"/>
      <c r="BU29" s="143"/>
      <c r="BV29" s="143"/>
      <c r="BW29" s="143"/>
      <c r="BX29" s="143"/>
      <c r="BY29" s="143"/>
      <c r="BZ29" s="143"/>
      <c r="CA29" s="143"/>
      <c r="CB29" s="143"/>
      <c r="CC29" s="143"/>
      <c r="CD29" s="143"/>
      <c r="CE29" s="143"/>
      <c r="CF29" s="143"/>
      <c r="CG29" s="143"/>
      <c r="CH29" s="143"/>
      <c r="CI29" s="143"/>
      <c r="CJ29" s="143"/>
      <c r="CK29" s="143"/>
      <c r="CL29" s="143"/>
      <c r="CM29" s="143"/>
      <c r="CN29" s="143"/>
      <c r="CO29" s="143"/>
      <c r="CP29" s="143"/>
      <c r="CQ29" s="143"/>
      <c r="CR29" s="143"/>
      <c r="CS29" s="143"/>
      <c r="CT29" s="143"/>
      <c r="CU29" s="143"/>
      <c r="CV29" s="143"/>
      <c r="CW29" s="143"/>
      <c r="CX29" s="143"/>
      <c r="CY29" s="143"/>
      <c r="CZ29" s="143"/>
      <c r="DA29" s="143"/>
      <c r="DB29" s="143"/>
      <c r="DC29" s="143"/>
      <c r="DD29" s="143"/>
      <c r="DE29" s="143"/>
      <c r="DF29" s="143"/>
      <c r="DG29" s="143"/>
      <c r="DH29" s="143"/>
      <c r="DI29" s="143"/>
      <c r="DJ29" s="143"/>
      <c r="DK29" s="143"/>
      <c r="DL29" s="143"/>
      <c r="DM29" s="143"/>
      <c r="DN29" s="143"/>
      <c r="DO29" s="143"/>
      <c r="DP29" s="143"/>
      <c r="DQ29" s="143"/>
      <c r="DR29" s="143"/>
      <c r="DS29" s="143"/>
      <c r="DT29" s="143"/>
      <c r="DU29" s="143"/>
      <c r="DV29" s="143"/>
      <c r="DW29" s="143"/>
      <c r="DX29" s="143"/>
      <c r="DY29" s="143"/>
      <c r="DZ29" s="143"/>
      <c r="EA29" s="143"/>
      <c r="EB29" s="143"/>
      <c r="EC29" s="143"/>
      <c r="ED29" s="143"/>
      <c r="EE29" s="143"/>
      <c r="EF29" s="143"/>
      <c r="EG29" s="143"/>
      <c r="EH29" s="143"/>
      <c r="EI29" s="143"/>
      <c r="EJ29" s="143"/>
      <c r="EK29" s="143"/>
      <c r="EL29" s="143"/>
      <c r="EM29" s="143"/>
      <c r="EN29" s="143"/>
      <c r="EO29" s="143"/>
      <c r="EP29" s="143"/>
      <c r="EQ29" s="143"/>
      <c r="ER29" s="143"/>
      <c r="ES29" s="143"/>
      <c r="ET29" s="143"/>
      <c r="EU29" s="143"/>
      <c r="EV29" s="143"/>
      <c r="EW29" s="143"/>
    </row>
    <row r="30" spans="2:153">
      <c r="B30" s="141" t="s">
        <v>28</v>
      </c>
      <c r="C30" s="158" t="str">
        <f>IF($C$17="","",SUM((COUNTIF(D13:EK13,"present")),(COUNTIF(EQ13:EY13,"present"))))</f>
        <v/>
      </c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59"/>
      <c r="AI30" s="159"/>
      <c r="AJ30" s="159"/>
      <c r="AK30" s="159"/>
      <c r="AL30" s="159"/>
      <c r="AM30" s="159"/>
      <c r="AN30" s="159"/>
      <c r="AO30" s="159"/>
      <c r="AP30" s="159"/>
      <c r="AQ30" s="159"/>
      <c r="AR30" s="159"/>
      <c r="AS30" s="159"/>
      <c r="AT30" s="159"/>
      <c r="AU30" s="159"/>
      <c r="AV30" s="159"/>
      <c r="AW30" s="159"/>
      <c r="AX30" s="159"/>
      <c r="AY30" s="159"/>
      <c r="AZ30" s="159"/>
      <c r="BA30" s="159"/>
      <c r="BB30" s="159"/>
      <c r="BC30" s="159"/>
      <c r="BD30" s="159"/>
      <c r="BE30" s="159"/>
      <c r="BF30" s="159"/>
      <c r="BG30" s="159"/>
      <c r="BH30" s="159"/>
      <c r="BI30" s="159"/>
      <c r="BJ30" s="159"/>
      <c r="BK30" s="159"/>
      <c r="BL30" s="159"/>
      <c r="BM30" s="159"/>
      <c r="BN30" s="159"/>
      <c r="BO30" s="159"/>
      <c r="BP30" s="159"/>
      <c r="BQ30" s="159"/>
      <c r="BR30" s="159"/>
      <c r="BS30" s="159"/>
      <c r="BT30" s="159"/>
      <c r="BU30" s="159"/>
      <c r="BV30" s="159"/>
      <c r="BW30" s="159"/>
      <c r="BX30" s="159"/>
      <c r="BY30" s="159"/>
      <c r="BZ30" s="159"/>
      <c r="CA30" s="159"/>
      <c r="CB30" s="159"/>
      <c r="CC30" s="159"/>
      <c r="CD30" s="159"/>
      <c r="CE30" s="159"/>
      <c r="CF30" s="159"/>
      <c r="CG30" s="159"/>
      <c r="CH30" s="159"/>
      <c r="CI30" s="159"/>
      <c r="CJ30" s="159"/>
      <c r="CK30" s="159"/>
      <c r="CL30" s="159"/>
      <c r="CM30" s="159"/>
      <c r="CN30" s="159"/>
      <c r="CO30" s="159"/>
      <c r="CP30" s="159"/>
      <c r="CQ30" s="159"/>
      <c r="CR30" s="159"/>
      <c r="CS30" s="159"/>
      <c r="CT30" s="159"/>
      <c r="CU30" s="159"/>
      <c r="CV30" s="159"/>
      <c r="CW30" s="159"/>
      <c r="CX30" s="159"/>
      <c r="CY30" s="159"/>
      <c r="CZ30" s="159"/>
      <c r="DA30" s="159"/>
      <c r="DB30" s="159"/>
      <c r="DC30" s="159"/>
      <c r="DD30" s="159"/>
      <c r="DE30" s="159"/>
      <c r="DF30" s="159"/>
      <c r="DG30" s="159"/>
      <c r="DH30" s="159"/>
      <c r="DI30" s="159"/>
      <c r="DJ30" s="159"/>
      <c r="DK30" s="159"/>
      <c r="DL30" s="159"/>
      <c r="DM30" s="159"/>
      <c r="DN30" s="159"/>
      <c r="DO30" s="159"/>
      <c r="DP30" s="159"/>
      <c r="DQ30" s="159"/>
      <c r="DR30" s="159"/>
      <c r="DS30" s="159"/>
      <c r="DT30" s="159"/>
      <c r="DU30" s="159"/>
      <c r="DV30" s="159"/>
      <c r="DW30" s="159"/>
      <c r="DX30" s="159"/>
      <c r="DY30" s="159"/>
      <c r="DZ30" s="159"/>
      <c r="EA30" s="159"/>
      <c r="EB30" s="159"/>
      <c r="EC30" s="159"/>
      <c r="ED30" s="159"/>
      <c r="EE30" s="159"/>
      <c r="EF30" s="159"/>
      <c r="EG30" s="159"/>
      <c r="EH30" s="159"/>
      <c r="EI30" s="159"/>
      <c r="EJ30" s="159"/>
      <c r="EK30" s="159"/>
      <c r="EL30" s="159"/>
      <c r="EM30" s="159"/>
      <c r="EN30" s="159"/>
      <c r="EO30" s="159"/>
      <c r="EP30" s="159"/>
      <c r="EQ30" s="159"/>
      <c r="ER30" s="159"/>
      <c r="ES30" s="159"/>
      <c r="ET30" s="159"/>
      <c r="EU30" s="159"/>
      <c r="EV30" s="159"/>
      <c r="EW30" s="159"/>
    </row>
    <row r="31" spans="2:153">
      <c r="B31" s="141" t="s">
        <v>462</v>
      </c>
      <c r="C31" s="158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59"/>
      <c r="AI31" s="159"/>
      <c r="AJ31" s="159"/>
      <c r="AK31" s="159"/>
      <c r="AL31" s="159"/>
      <c r="AM31" s="159"/>
      <c r="AN31" s="159"/>
      <c r="AO31" s="159"/>
      <c r="AP31" s="159"/>
      <c r="AQ31" s="159"/>
      <c r="AR31" s="159"/>
      <c r="AS31" s="159"/>
      <c r="AT31" s="159"/>
      <c r="AU31" s="159"/>
      <c r="AV31" s="159"/>
      <c r="AW31" s="159"/>
      <c r="AX31" s="159"/>
      <c r="AY31" s="159"/>
      <c r="AZ31" s="159"/>
      <c r="BA31" s="159"/>
      <c r="BB31" s="159"/>
      <c r="BC31" s="159"/>
      <c r="BD31" s="159"/>
      <c r="BE31" s="159"/>
      <c r="BF31" s="159"/>
      <c r="BG31" s="159"/>
      <c r="BH31" s="159"/>
      <c r="BI31" s="159"/>
      <c r="BJ31" s="159"/>
      <c r="BK31" s="159"/>
      <c r="BL31" s="159"/>
      <c r="BM31" s="159"/>
      <c r="BN31" s="159"/>
      <c r="BO31" s="159"/>
      <c r="BP31" s="159"/>
      <c r="BQ31" s="159"/>
      <c r="BR31" s="159"/>
      <c r="BS31" s="159"/>
      <c r="BT31" s="159"/>
      <c r="BU31" s="159"/>
      <c r="BV31" s="159"/>
      <c r="BW31" s="159"/>
      <c r="BX31" s="159"/>
      <c r="BY31" s="159"/>
      <c r="BZ31" s="159"/>
      <c r="CA31" s="159"/>
      <c r="CB31" s="159"/>
      <c r="CC31" s="159"/>
      <c r="CD31" s="159"/>
      <c r="CE31" s="159"/>
      <c r="CF31" s="159"/>
      <c r="CG31" s="159"/>
      <c r="CH31" s="159"/>
      <c r="CI31" s="159"/>
      <c r="CJ31" s="159"/>
      <c r="CK31" s="159"/>
      <c r="CL31" s="159"/>
      <c r="CM31" s="159"/>
      <c r="CN31" s="159"/>
      <c r="CO31" s="159"/>
      <c r="CP31" s="159"/>
      <c r="CQ31" s="159"/>
      <c r="CR31" s="159"/>
      <c r="CS31" s="159"/>
      <c r="CT31" s="159"/>
      <c r="CU31" s="159"/>
      <c r="CV31" s="159"/>
      <c r="CW31" s="159"/>
      <c r="CX31" s="159"/>
      <c r="CY31" s="159"/>
      <c r="CZ31" s="159"/>
      <c r="DA31" s="159"/>
      <c r="DB31" s="159"/>
      <c r="DC31" s="159"/>
      <c r="DD31" s="159"/>
      <c r="DE31" s="159"/>
      <c r="DF31" s="159"/>
      <c r="DG31" s="159"/>
      <c r="DH31" s="159"/>
      <c r="DI31" s="159"/>
      <c r="DJ31" s="159"/>
      <c r="DK31" s="159"/>
      <c r="DL31" s="159"/>
      <c r="DM31" s="159"/>
      <c r="DN31" s="159"/>
      <c r="DO31" s="159"/>
      <c r="DP31" s="159"/>
      <c r="DQ31" s="159"/>
      <c r="DR31" s="159"/>
      <c r="DS31" s="159"/>
      <c r="DT31" s="159"/>
      <c r="DU31" s="159"/>
      <c r="DV31" s="159"/>
      <c r="DW31" s="159"/>
      <c r="DX31" s="159"/>
      <c r="DY31" s="159"/>
      <c r="DZ31" s="159"/>
      <c r="EA31" s="159"/>
      <c r="EB31" s="159"/>
      <c r="EC31" s="159"/>
      <c r="ED31" s="159"/>
      <c r="EE31" s="159"/>
      <c r="EF31" s="159"/>
      <c r="EG31" s="159"/>
      <c r="EH31" s="159"/>
      <c r="EI31" s="159"/>
      <c r="EJ31" s="159"/>
      <c r="EK31" s="159"/>
      <c r="EL31" s="159"/>
      <c r="EM31" s="159"/>
      <c r="EN31" s="159"/>
      <c r="EO31" s="159"/>
      <c r="EP31" s="159"/>
      <c r="EQ31" s="159"/>
      <c r="ER31" s="159"/>
      <c r="ES31" s="159"/>
      <c r="ET31" s="159"/>
      <c r="EU31" s="159"/>
      <c r="EV31" s="159"/>
      <c r="EW31" s="159"/>
    </row>
    <row r="32" spans="2:153" ht="15" customHeight="1">
      <c r="B32" s="141" t="s">
        <v>460</v>
      </c>
      <c r="C32" s="128" t="str">
        <f>IF(SUM('ENTRY '!G2:G1208)=0,"",AVERAGE('ENTRY '!G2:G1208))</f>
        <v/>
      </c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/>
      <c r="BC32" s="143"/>
      <c r="BD32" s="143"/>
      <c r="BE32" s="143"/>
      <c r="BF32" s="143"/>
      <c r="BG32" s="143"/>
      <c r="BH32" s="143"/>
      <c r="BI32" s="143"/>
      <c r="BJ32" s="143"/>
      <c r="BK32" s="143"/>
      <c r="BL32" s="143"/>
      <c r="BM32" s="143"/>
      <c r="BN32" s="143"/>
      <c r="BO32" s="143"/>
      <c r="BP32" s="143"/>
      <c r="BQ32" s="143"/>
      <c r="BR32" s="143"/>
      <c r="BS32" s="143"/>
      <c r="BT32" s="143"/>
      <c r="BU32" s="143"/>
      <c r="BV32" s="143"/>
      <c r="BW32" s="143"/>
      <c r="BX32" s="143"/>
      <c r="BY32" s="143"/>
      <c r="BZ32" s="143"/>
      <c r="CA32" s="143"/>
      <c r="CB32" s="143"/>
      <c r="CC32" s="143"/>
      <c r="CD32" s="143"/>
      <c r="CE32" s="143"/>
      <c r="CF32" s="143"/>
      <c r="CG32" s="143"/>
      <c r="CH32" s="143"/>
      <c r="CI32" s="143"/>
      <c r="CJ32" s="143"/>
      <c r="CK32" s="143"/>
      <c r="CL32" s="143"/>
      <c r="CM32" s="143"/>
      <c r="CN32" s="143"/>
      <c r="CO32" s="143"/>
      <c r="CP32" s="143"/>
      <c r="CQ32" s="143"/>
      <c r="CR32" s="143"/>
      <c r="CS32" s="143"/>
      <c r="CT32" s="143"/>
      <c r="CU32" s="143"/>
      <c r="CV32" s="143"/>
      <c r="CW32" s="143"/>
      <c r="CX32" s="143"/>
      <c r="CY32" s="143"/>
      <c r="CZ32" s="143"/>
      <c r="DA32" s="143"/>
      <c r="DB32" s="143"/>
      <c r="DC32" s="143"/>
      <c r="DD32" s="143"/>
      <c r="DE32" s="143"/>
      <c r="DF32" s="143"/>
      <c r="DG32" s="143"/>
      <c r="DH32" s="143"/>
      <c r="DI32" s="143"/>
      <c r="DJ32" s="143"/>
      <c r="DK32" s="143"/>
      <c r="DL32" s="143"/>
      <c r="DM32" s="143"/>
      <c r="DN32" s="143"/>
      <c r="DO32" s="143"/>
      <c r="DP32" s="143"/>
      <c r="DQ32" s="143"/>
      <c r="DR32" s="143"/>
      <c r="DS32" s="143"/>
      <c r="DT32" s="143"/>
      <c r="DU32" s="143"/>
      <c r="DV32" s="143"/>
      <c r="DW32" s="143"/>
      <c r="DX32" s="143"/>
      <c r="DY32" s="143"/>
      <c r="DZ32" s="143"/>
      <c r="EA32" s="143"/>
      <c r="EB32" s="143"/>
      <c r="EC32" s="143"/>
      <c r="ED32" s="143"/>
      <c r="EE32" s="143"/>
      <c r="EF32" s="143"/>
      <c r="EG32" s="143"/>
      <c r="EH32" s="143"/>
      <c r="EI32" s="143"/>
      <c r="EJ32" s="143"/>
      <c r="EK32" s="143"/>
      <c r="EL32" s="143"/>
      <c r="EM32" s="143"/>
      <c r="EN32" s="143"/>
      <c r="EO32" s="143"/>
      <c r="EP32" s="143"/>
      <c r="EQ32" s="143"/>
      <c r="ER32" s="143"/>
      <c r="ES32" s="143"/>
      <c r="ET32" s="143"/>
      <c r="EU32" s="143"/>
      <c r="EV32" s="143"/>
      <c r="EW32" s="143"/>
    </row>
    <row r="33" spans="2:153" ht="15" customHeight="1">
      <c r="B33" s="141" t="s">
        <v>461</v>
      </c>
      <c r="C33" s="128" t="str">
        <f>IF(SUM('ENTRY '!G2:G1208)=0,"",MEDIAN('ENTRY '!G2:G1208))</f>
        <v/>
      </c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3"/>
      <c r="BO33" s="143"/>
      <c r="BP33" s="143"/>
      <c r="BQ33" s="143"/>
      <c r="BR33" s="143"/>
      <c r="BS33" s="143"/>
      <c r="BT33" s="143"/>
      <c r="BU33" s="143"/>
      <c r="BV33" s="143"/>
      <c r="BW33" s="143"/>
      <c r="BX33" s="143"/>
      <c r="BY33" s="143"/>
      <c r="BZ33" s="143"/>
      <c r="CA33" s="143"/>
      <c r="CB33" s="143"/>
      <c r="CC33" s="143"/>
      <c r="CD33" s="143"/>
      <c r="CE33" s="143"/>
      <c r="CF33" s="143"/>
      <c r="CG33" s="143"/>
      <c r="CH33" s="143"/>
      <c r="CI33" s="143"/>
      <c r="CJ33" s="143"/>
      <c r="CK33" s="143"/>
      <c r="CL33" s="143"/>
      <c r="CM33" s="143"/>
      <c r="CN33" s="143"/>
      <c r="CO33" s="143"/>
      <c r="CP33" s="143"/>
      <c r="CQ33" s="143"/>
      <c r="CR33" s="143"/>
      <c r="CS33" s="143"/>
      <c r="CT33" s="143"/>
      <c r="CU33" s="143"/>
      <c r="CV33" s="143"/>
      <c r="CW33" s="143"/>
      <c r="CX33" s="143"/>
      <c r="CY33" s="143"/>
      <c r="CZ33" s="143"/>
      <c r="DA33" s="143"/>
      <c r="DB33" s="143"/>
      <c r="DC33" s="143"/>
      <c r="DD33" s="143"/>
      <c r="DE33" s="143"/>
      <c r="DF33" s="143"/>
      <c r="DG33" s="143"/>
      <c r="DH33" s="143"/>
      <c r="DI33" s="143"/>
      <c r="DJ33" s="143"/>
      <c r="DK33" s="143"/>
      <c r="DL33" s="143"/>
      <c r="DM33" s="143"/>
      <c r="DN33" s="143"/>
      <c r="DO33" s="143"/>
      <c r="DP33" s="143"/>
      <c r="DQ33" s="143"/>
      <c r="DR33" s="143"/>
      <c r="DS33" s="143"/>
      <c r="DT33" s="143"/>
      <c r="DU33" s="143"/>
      <c r="DV33" s="143"/>
      <c r="DW33" s="143"/>
      <c r="DX33" s="143"/>
      <c r="DY33" s="143"/>
      <c r="DZ33" s="143"/>
      <c r="EA33" s="143"/>
      <c r="EB33" s="143"/>
      <c r="EC33" s="143"/>
      <c r="ED33" s="143"/>
      <c r="EE33" s="143"/>
      <c r="EF33" s="143"/>
      <c r="EG33" s="143"/>
      <c r="EH33" s="143"/>
      <c r="EI33" s="143"/>
      <c r="EJ33" s="143"/>
      <c r="EK33" s="143"/>
      <c r="EL33" s="143"/>
      <c r="EM33" s="143"/>
      <c r="EN33" s="143"/>
      <c r="EO33" s="143"/>
      <c r="EP33" s="143"/>
      <c r="EQ33" s="143"/>
      <c r="ER33" s="143"/>
      <c r="ES33" s="143"/>
      <c r="ET33" s="143"/>
      <c r="EU33" s="143"/>
      <c r="EV33" s="143"/>
      <c r="EW33" s="143"/>
    </row>
    <row r="34" spans="2:153">
      <c r="B34" s="141" t="s">
        <v>464</v>
      </c>
      <c r="C34" s="128" t="str">
        <f>IF(C17="","",AVERAGE('ENTRY '!Q2:Q1230))</f>
        <v/>
      </c>
    </row>
    <row r="35" spans="2:153" ht="15.75">
      <c r="B35" s="162" t="s">
        <v>474</v>
      </c>
    </row>
  </sheetData>
  <sheetProtection selectLockedCells="1" selectUnlockedCells="1"/>
  <phoneticPr fontId="11" type="noConversion"/>
  <dataValidations count="1">
    <dataValidation type="whole" allowBlank="1" showInputMessage="1" showErrorMessage="1" errorTitle="Presence/Absence Data" error="Enter 1 if present" sqref="D1:E6 F6:EP6">
      <formula1>1</formula1>
      <formula2>1</formula2>
    </dataValidation>
  </dataValidations>
  <printOptions headings="1" gridLines="1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O52"/>
  <sheetViews>
    <sheetView tabSelected="1" zoomScale="85" workbookViewId="0">
      <pane xSplit="2" ySplit="1" topLeftCell="C38" activePane="bottomRight" state="frozen"/>
      <selection pane="topRight" activeCell="B1" sqref="B1"/>
      <selection pane="bottomLeft" activeCell="A2" sqref="A2"/>
      <selection pane="bottomRight" activeCell="E17" sqref="E17:E52"/>
    </sheetView>
  </sheetViews>
  <sheetFormatPr defaultColWidth="5.7109375" defaultRowHeight="12.75"/>
  <cols>
    <col min="1" max="1" width="13.140625" style="140" customWidth="1"/>
    <col min="2" max="2" width="77.140625" style="140" bestFit="1" customWidth="1"/>
    <col min="3" max="3" width="10.28515625" style="163" bestFit="1" customWidth="1"/>
    <col min="4" max="39" width="6.7109375" style="140" customWidth="1"/>
    <col min="40" max="16384" width="5.7109375" style="143"/>
  </cols>
  <sheetData>
    <row r="1" spans="1:41" s="115" customFormat="1" ht="138.6" customHeight="1">
      <c r="A1" s="109"/>
      <c r="B1" s="110" t="s">
        <v>9</v>
      </c>
      <c r="C1" s="111" t="s">
        <v>7</v>
      </c>
      <c r="D1" s="114" t="s">
        <v>325</v>
      </c>
      <c r="E1" s="114" t="s">
        <v>465</v>
      </c>
      <c r="F1" s="114" t="s">
        <v>334</v>
      </c>
      <c r="G1" s="114" t="s">
        <v>336</v>
      </c>
      <c r="H1" s="114" t="s">
        <v>339</v>
      </c>
      <c r="I1" s="114" t="s">
        <v>341</v>
      </c>
      <c r="J1" s="114" t="s">
        <v>342</v>
      </c>
      <c r="K1" s="114" t="s">
        <v>346</v>
      </c>
      <c r="L1" s="114" t="s">
        <v>347</v>
      </c>
      <c r="M1" s="114" t="s">
        <v>355</v>
      </c>
      <c r="N1" s="114" t="s">
        <v>368</v>
      </c>
      <c r="O1" s="114" t="s">
        <v>379</v>
      </c>
      <c r="P1" s="114" t="s">
        <v>380</v>
      </c>
      <c r="Q1" s="114" t="s">
        <v>383</v>
      </c>
      <c r="R1" s="114" t="s">
        <v>387</v>
      </c>
      <c r="S1" s="114" t="s">
        <v>391</v>
      </c>
      <c r="T1" s="114" t="s">
        <v>394</v>
      </c>
      <c r="U1" s="114" t="s">
        <v>401</v>
      </c>
      <c r="V1" s="114" t="s">
        <v>405</v>
      </c>
      <c r="W1" s="114" t="s">
        <v>421</v>
      </c>
      <c r="X1" s="114" t="s">
        <v>424</v>
      </c>
      <c r="Y1" s="114" t="s">
        <v>425</v>
      </c>
      <c r="Z1" s="114" t="s">
        <v>428</v>
      </c>
      <c r="AA1" s="114" t="s">
        <v>434</v>
      </c>
      <c r="AB1" s="114" t="s">
        <v>439</v>
      </c>
      <c r="AC1" s="114" t="s">
        <v>443</v>
      </c>
      <c r="AD1" s="114" t="s">
        <v>444</v>
      </c>
      <c r="AE1" s="114" t="s">
        <v>448</v>
      </c>
      <c r="AF1" s="114" t="s">
        <v>449</v>
      </c>
      <c r="AG1" s="114" t="s">
        <v>489</v>
      </c>
      <c r="AH1" s="114" t="s">
        <v>482</v>
      </c>
      <c r="AI1" s="114" t="s">
        <v>490</v>
      </c>
      <c r="AJ1" s="114" t="s">
        <v>491</v>
      </c>
      <c r="AK1" s="114" t="s">
        <v>479</v>
      </c>
      <c r="AL1" s="114" t="s">
        <v>492</v>
      </c>
      <c r="AM1" s="114" t="s">
        <v>493</v>
      </c>
      <c r="AN1" s="114"/>
      <c r="AO1" s="114"/>
    </row>
    <row r="2" spans="1:41" s="115" customFormat="1" ht="12.75" customHeight="1">
      <c r="A2" s="116" t="s">
        <v>42</v>
      </c>
      <c r="B2" s="117" t="s">
        <v>488</v>
      </c>
      <c r="C2" s="118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</row>
    <row r="3" spans="1:41" s="115" customFormat="1" ht="12.75" customHeight="1">
      <c r="A3" s="116" t="s">
        <v>20</v>
      </c>
      <c r="B3" s="117" t="s">
        <v>478</v>
      </c>
      <c r="C3" s="118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</row>
    <row r="4" spans="1:41" s="115" customFormat="1" ht="12.75" customHeight="1">
      <c r="A4" s="116" t="s">
        <v>21</v>
      </c>
      <c r="B4" s="117">
        <v>2495200</v>
      </c>
      <c r="C4" s="118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</row>
    <row r="5" spans="1:41" s="115" customFormat="1" ht="12.75" customHeight="1">
      <c r="A5" s="122" t="s">
        <v>34</v>
      </c>
      <c r="B5" s="123">
        <v>42567</v>
      </c>
      <c r="C5" s="118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</row>
    <row r="6" spans="1:41" s="115" customFormat="1" ht="15" customHeight="1">
      <c r="B6" s="124" t="s">
        <v>18</v>
      </c>
      <c r="C6" s="118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5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6"/>
      <c r="AH6" s="126"/>
      <c r="AI6" s="126"/>
      <c r="AJ6" s="126"/>
      <c r="AK6" s="126"/>
      <c r="AL6" s="126"/>
      <c r="AM6" s="126"/>
      <c r="AN6" s="126"/>
    </row>
    <row r="7" spans="1:41">
      <c r="B7" s="141" t="s">
        <v>50</v>
      </c>
      <c r="C7" s="138"/>
      <c r="D7" s="142">
        <v>1</v>
      </c>
      <c r="E7" s="142">
        <v>1</v>
      </c>
      <c r="F7" s="142">
        <v>1</v>
      </c>
      <c r="G7" s="142">
        <v>1</v>
      </c>
      <c r="H7" s="142">
        <v>1</v>
      </c>
      <c r="I7" s="142">
        <v>1</v>
      </c>
      <c r="J7" s="142">
        <v>1</v>
      </c>
      <c r="K7" s="142">
        <v>1</v>
      </c>
      <c r="L7" s="142">
        <v>1</v>
      </c>
      <c r="M7" s="142">
        <v>1</v>
      </c>
      <c r="N7" s="142">
        <v>1</v>
      </c>
      <c r="O7" s="142">
        <v>1</v>
      </c>
      <c r="P7" s="142">
        <v>1</v>
      </c>
      <c r="Q7" s="142">
        <v>1</v>
      </c>
      <c r="R7" s="142">
        <v>1</v>
      </c>
      <c r="S7" s="142">
        <v>1</v>
      </c>
      <c r="T7" s="142">
        <v>1</v>
      </c>
      <c r="U7" s="142">
        <v>1</v>
      </c>
      <c r="V7" s="142">
        <v>1</v>
      </c>
      <c r="W7" s="142">
        <v>1</v>
      </c>
      <c r="X7" s="142">
        <v>1</v>
      </c>
      <c r="Y7" s="142">
        <v>1</v>
      </c>
      <c r="Z7" s="142">
        <v>1</v>
      </c>
      <c r="AA7" s="142">
        <v>1</v>
      </c>
      <c r="AB7" s="142">
        <v>1</v>
      </c>
      <c r="AC7" s="142">
        <v>1</v>
      </c>
      <c r="AD7" s="142">
        <v>1</v>
      </c>
      <c r="AE7" s="142">
        <v>1</v>
      </c>
      <c r="AF7" s="142">
        <v>1</v>
      </c>
      <c r="AG7" s="142">
        <v>1</v>
      </c>
      <c r="AH7" s="142">
        <v>1</v>
      </c>
      <c r="AI7" s="142">
        <v>1</v>
      </c>
      <c r="AJ7" s="142">
        <v>1</v>
      </c>
      <c r="AK7" s="142">
        <v>1</v>
      </c>
      <c r="AL7" s="142">
        <v>1</v>
      </c>
      <c r="AM7" s="142">
        <v>1</v>
      </c>
      <c r="AN7" s="142"/>
    </row>
    <row r="8" spans="1:41" s="136" customFormat="1" ht="12.75" customHeight="1">
      <c r="A8" s="133"/>
      <c r="B8" s="134" t="s">
        <v>1</v>
      </c>
      <c r="C8" s="128"/>
      <c r="D8" s="135" t="e">
        <v>#VALUE!</v>
      </c>
      <c r="E8" s="135" t="e">
        <v>#VALUE!</v>
      </c>
      <c r="F8" s="135" t="e">
        <v>#VALUE!</v>
      </c>
      <c r="G8" s="135" t="e">
        <v>#VALUE!</v>
      </c>
      <c r="H8" s="135" t="e">
        <v>#VALUE!</v>
      </c>
      <c r="I8" s="135" t="e">
        <v>#VALUE!</v>
      </c>
      <c r="J8" s="135" t="e">
        <v>#VALUE!</v>
      </c>
      <c r="K8" s="135" t="e">
        <v>#VALUE!</v>
      </c>
      <c r="L8" s="135" t="e">
        <v>#VALUE!</v>
      </c>
      <c r="M8" s="135" t="e">
        <v>#VALUE!</v>
      </c>
      <c r="N8" s="135" t="e">
        <v>#VALUE!</v>
      </c>
      <c r="O8" s="135" t="e">
        <v>#VALUE!</v>
      </c>
      <c r="P8" s="135" t="e">
        <v>#VALUE!</v>
      </c>
      <c r="Q8" s="135" t="e">
        <v>#VALUE!</v>
      </c>
      <c r="R8" s="135" t="e">
        <v>#VALUE!</v>
      </c>
      <c r="S8" s="135" t="e">
        <v>#VALUE!</v>
      </c>
      <c r="T8" s="135" t="e">
        <v>#VALUE!</v>
      </c>
      <c r="U8" s="135" t="e">
        <v>#VALUE!</v>
      </c>
      <c r="V8" s="135" t="e">
        <v>#VALUE!</v>
      </c>
      <c r="W8" s="135" t="e">
        <v>#VALUE!</v>
      </c>
      <c r="X8" s="135" t="e">
        <v>#VALUE!</v>
      </c>
      <c r="Y8" s="135" t="e">
        <v>#VALUE!</v>
      </c>
      <c r="Z8" s="135" t="e">
        <v>#VALUE!</v>
      </c>
      <c r="AA8" s="135" t="e">
        <v>#VALUE!</v>
      </c>
      <c r="AB8" s="135" t="e">
        <v>#VALUE!</v>
      </c>
      <c r="AC8" s="135" t="e">
        <v>#VALUE!</v>
      </c>
      <c r="AD8" s="135" t="e">
        <v>#VALUE!</v>
      </c>
      <c r="AE8" s="135" t="e">
        <v>#VALUE!</v>
      </c>
      <c r="AF8" s="135" t="e">
        <v>#VALUE!</v>
      </c>
      <c r="AG8" s="135" t="e">
        <v>#VALUE!</v>
      </c>
      <c r="AH8" s="135" t="e">
        <v>#VALUE!</v>
      </c>
      <c r="AI8" s="135" t="e">
        <v>#VALUE!</v>
      </c>
      <c r="AJ8" s="135" t="e">
        <v>#VALUE!</v>
      </c>
      <c r="AK8" s="135" t="e">
        <v>#VALUE!</v>
      </c>
      <c r="AL8" s="135" t="e">
        <v>#VALUE!</v>
      </c>
      <c r="AM8" s="135" t="e">
        <v>#VALUE!</v>
      </c>
      <c r="AN8" s="135"/>
    </row>
    <row r="9" spans="1:41" s="131" customFormat="1" ht="12.75" customHeight="1">
      <c r="A9" s="127"/>
      <c r="B9" s="127" t="s">
        <v>8</v>
      </c>
      <c r="C9" s="128"/>
      <c r="D9" s="130" t="e">
        <v>#VALUE!</v>
      </c>
      <c r="E9" s="130" t="e">
        <v>#VALUE!</v>
      </c>
      <c r="F9" s="130" t="e">
        <v>#VALUE!</v>
      </c>
      <c r="G9" s="130" t="e">
        <v>#VALUE!</v>
      </c>
      <c r="H9" s="130" t="e">
        <v>#VALUE!</v>
      </c>
      <c r="I9" s="130" t="e">
        <v>#VALUE!</v>
      </c>
      <c r="J9" s="130" t="e">
        <v>#VALUE!</v>
      </c>
      <c r="K9" s="130" t="e">
        <v>#VALUE!</v>
      </c>
      <c r="L9" s="130" t="e">
        <v>#VALUE!</v>
      </c>
      <c r="M9" s="130" t="e">
        <v>#VALUE!</v>
      </c>
      <c r="N9" s="130" t="e">
        <v>#VALUE!</v>
      </c>
      <c r="O9" s="130" t="e">
        <v>#VALUE!</v>
      </c>
      <c r="P9" s="130" t="e">
        <v>#VALUE!</v>
      </c>
      <c r="Q9" s="130" t="e">
        <v>#VALUE!</v>
      </c>
      <c r="R9" s="130" t="e">
        <v>#VALUE!</v>
      </c>
      <c r="S9" s="130" t="e">
        <v>#VALUE!</v>
      </c>
      <c r="T9" s="130" t="e">
        <v>#VALUE!</v>
      </c>
      <c r="U9" s="130" t="e">
        <v>#VALUE!</v>
      </c>
      <c r="V9" s="130" t="e">
        <v>#VALUE!</v>
      </c>
      <c r="W9" s="130" t="e">
        <v>#VALUE!</v>
      </c>
      <c r="X9" s="130" t="e">
        <v>#VALUE!</v>
      </c>
      <c r="Y9" s="130" t="e">
        <v>#VALUE!</v>
      </c>
      <c r="Z9" s="130" t="e">
        <v>#VALUE!</v>
      </c>
      <c r="AA9" s="130" t="e">
        <v>#VALUE!</v>
      </c>
      <c r="AB9" s="130" t="e">
        <v>#VALUE!</v>
      </c>
      <c r="AC9" s="130" t="e">
        <v>#VALUE!</v>
      </c>
      <c r="AD9" s="130" t="e">
        <v>#VALUE!</v>
      </c>
      <c r="AE9" s="130" t="e">
        <v>#VALUE!</v>
      </c>
      <c r="AF9" s="130" t="e">
        <v>#VALUE!</v>
      </c>
      <c r="AG9" s="130" t="e">
        <v>#VALUE!</v>
      </c>
      <c r="AH9" s="130" t="e">
        <v>#VALUE!</v>
      </c>
      <c r="AI9" s="130" t="e">
        <v>#VALUE!</v>
      </c>
      <c r="AJ9" s="130" t="e">
        <v>#VALUE!</v>
      </c>
      <c r="AK9" s="130" t="e">
        <v>#VALUE!</v>
      </c>
      <c r="AL9" s="130" t="e">
        <v>#VALUE!</v>
      </c>
      <c r="AM9" s="130" t="e">
        <v>#VALUE!</v>
      </c>
      <c r="AN9" s="130"/>
    </row>
    <row r="10" spans="1:41" s="131" customFormat="1" ht="11.25" customHeight="1">
      <c r="A10" s="127"/>
      <c r="B10" s="127" t="s">
        <v>15</v>
      </c>
      <c r="C10" s="132"/>
      <c r="D10" s="130" t="e">
        <v>#VALUE!</v>
      </c>
      <c r="E10" s="130" t="e">
        <v>#VALUE!</v>
      </c>
      <c r="F10" s="130" t="e">
        <v>#VALUE!</v>
      </c>
      <c r="G10" s="130" t="e">
        <v>#VALUE!</v>
      </c>
      <c r="H10" s="130" t="e">
        <v>#VALUE!</v>
      </c>
      <c r="I10" s="130" t="e">
        <v>#VALUE!</v>
      </c>
      <c r="J10" s="130" t="e">
        <v>#VALUE!</v>
      </c>
      <c r="K10" s="130" t="e">
        <v>#VALUE!</v>
      </c>
      <c r="L10" s="130" t="e">
        <v>#VALUE!</v>
      </c>
      <c r="M10" s="130" t="e">
        <v>#VALUE!</v>
      </c>
      <c r="N10" s="130" t="e">
        <v>#VALUE!</v>
      </c>
      <c r="O10" s="130" t="e">
        <v>#VALUE!</v>
      </c>
      <c r="P10" s="130" t="e">
        <v>#VALUE!</v>
      </c>
      <c r="Q10" s="130" t="e">
        <v>#VALUE!</v>
      </c>
      <c r="R10" s="130" t="e">
        <v>#VALUE!</v>
      </c>
      <c r="S10" s="130" t="e">
        <v>#VALUE!</v>
      </c>
      <c r="T10" s="130" t="e">
        <v>#VALUE!</v>
      </c>
      <c r="U10" s="130" t="e">
        <v>#VALUE!</v>
      </c>
      <c r="V10" s="130" t="e">
        <v>#VALUE!</v>
      </c>
      <c r="W10" s="130" t="e">
        <v>#VALUE!</v>
      </c>
      <c r="X10" s="130" t="e">
        <v>#VALUE!</v>
      </c>
      <c r="Y10" s="130" t="e">
        <v>#VALUE!</v>
      </c>
      <c r="Z10" s="130" t="e">
        <v>#VALUE!</v>
      </c>
      <c r="AA10" s="130" t="e">
        <v>#VALUE!</v>
      </c>
      <c r="AB10" s="130" t="e">
        <v>#VALUE!</v>
      </c>
      <c r="AC10" s="130" t="e">
        <v>#VALUE!</v>
      </c>
      <c r="AD10" s="130" t="e">
        <v>#VALUE!</v>
      </c>
      <c r="AE10" s="130" t="e">
        <v>#VALUE!</v>
      </c>
      <c r="AF10" s="130" t="e">
        <v>#VALUE!</v>
      </c>
      <c r="AG10" s="130" t="e">
        <v>#VALUE!</v>
      </c>
      <c r="AH10" s="130" t="e">
        <v>#VALUE!</v>
      </c>
      <c r="AI10" s="130" t="e">
        <v>#VALUE!</v>
      </c>
      <c r="AJ10" s="130" t="e">
        <v>#VALUE!</v>
      </c>
      <c r="AK10" s="130" t="e">
        <v>#VALUE!</v>
      </c>
      <c r="AL10" s="130" t="e">
        <v>#VALUE!</v>
      </c>
      <c r="AM10" s="130" t="e">
        <v>#VALUE!</v>
      </c>
      <c r="AN10" s="130"/>
    </row>
    <row r="11" spans="1:41" s="139" customFormat="1">
      <c r="A11" s="137"/>
      <c r="B11" s="127" t="s">
        <v>32</v>
      </c>
      <c r="C11" s="138" t="s">
        <v>480</v>
      </c>
      <c r="D11" s="138">
        <v>1</v>
      </c>
      <c r="E11" s="138">
        <v>1</v>
      </c>
      <c r="F11" s="138">
        <v>1</v>
      </c>
      <c r="G11" s="138">
        <v>1</v>
      </c>
      <c r="H11" s="138">
        <v>1</v>
      </c>
      <c r="I11" s="138">
        <v>1</v>
      </c>
      <c r="J11" s="138">
        <v>1</v>
      </c>
      <c r="K11" s="138">
        <v>1</v>
      </c>
      <c r="L11" s="138">
        <v>1</v>
      </c>
      <c r="M11" s="138">
        <v>1</v>
      </c>
      <c r="N11" s="138">
        <v>1</v>
      </c>
      <c r="O11" s="138">
        <v>1</v>
      </c>
      <c r="P11" s="138">
        <v>1</v>
      </c>
      <c r="Q11" s="138">
        <v>1</v>
      </c>
      <c r="R11" s="138">
        <v>1</v>
      </c>
      <c r="S11" s="138">
        <v>1</v>
      </c>
      <c r="T11" s="138">
        <v>1</v>
      </c>
      <c r="U11" s="138">
        <v>1</v>
      </c>
      <c r="V11" s="138">
        <v>1</v>
      </c>
      <c r="W11" s="138">
        <v>1</v>
      </c>
      <c r="X11" s="138">
        <v>1</v>
      </c>
      <c r="Y11" s="138">
        <v>1</v>
      </c>
      <c r="Z11" s="138">
        <v>1</v>
      </c>
      <c r="AA11" s="138">
        <v>1</v>
      </c>
      <c r="AB11" s="138">
        <v>1</v>
      </c>
      <c r="AC11" s="138">
        <v>1</v>
      </c>
      <c r="AD11" s="138">
        <v>1</v>
      </c>
      <c r="AE11" s="138">
        <v>1</v>
      </c>
      <c r="AF11" s="138">
        <v>1</v>
      </c>
      <c r="AG11" s="138">
        <v>1</v>
      </c>
      <c r="AH11" s="138">
        <v>1</v>
      </c>
      <c r="AI11" s="138">
        <v>1</v>
      </c>
      <c r="AJ11" s="138">
        <v>1</v>
      </c>
      <c r="AK11" s="138">
        <v>1</v>
      </c>
      <c r="AL11" s="138">
        <v>1</v>
      </c>
      <c r="AM11" s="138">
        <v>1</v>
      </c>
      <c r="AN11" s="138"/>
    </row>
    <row r="12" spans="1:41" s="147" customFormat="1">
      <c r="A12" s="144"/>
      <c r="B12" s="145" t="s">
        <v>30</v>
      </c>
      <c r="C12" s="146"/>
      <c r="D12" s="146" t="s">
        <v>480</v>
      </c>
      <c r="E12" s="146" t="s">
        <v>480</v>
      </c>
      <c r="F12" s="146" t="s">
        <v>480</v>
      </c>
      <c r="G12" s="146" t="s">
        <v>480</v>
      </c>
      <c r="H12" s="146" t="s">
        <v>480</v>
      </c>
      <c r="I12" s="146" t="s">
        <v>480</v>
      </c>
      <c r="J12" s="146" t="s">
        <v>480</v>
      </c>
      <c r="K12" s="146" t="s">
        <v>480</v>
      </c>
      <c r="L12" s="146" t="s">
        <v>480</v>
      </c>
      <c r="M12" s="146" t="s">
        <v>480</v>
      </c>
      <c r="N12" s="146" t="s">
        <v>480</v>
      </c>
      <c r="O12" s="146" t="s">
        <v>480</v>
      </c>
      <c r="P12" s="146" t="s">
        <v>480</v>
      </c>
      <c r="Q12" s="146" t="s">
        <v>480</v>
      </c>
      <c r="R12" s="146" t="s">
        <v>480</v>
      </c>
      <c r="S12" s="146" t="s">
        <v>480</v>
      </c>
      <c r="T12" s="146" t="s">
        <v>480</v>
      </c>
      <c r="U12" s="146" t="s">
        <v>480</v>
      </c>
      <c r="V12" s="146" t="s">
        <v>480</v>
      </c>
      <c r="W12" s="146" t="s">
        <v>480</v>
      </c>
      <c r="X12" s="146" t="s">
        <v>480</v>
      </c>
      <c r="Y12" s="146" t="s">
        <v>480</v>
      </c>
      <c r="Z12" s="146" t="s">
        <v>480</v>
      </c>
      <c r="AA12" s="146" t="s">
        <v>480</v>
      </c>
      <c r="AB12" s="146" t="s">
        <v>480</v>
      </c>
      <c r="AC12" s="146" t="s">
        <v>480</v>
      </c>
      <c r="AD12" s="146" t="s">
        <v>480</v>
      </c>
      <c r="AE12" s="146" t="s">
        <v>480</v>
      </c>
      <c r="AF12" s="146" t="s">
        <v>480</v>
      </c>
      <c r="AG12" s="146" t="s">
        <v>480</v>
      </c>
      <c r="AH12" s="146" t="s">
        <v>480</v>
      </c>
      <c r="AI12" s="146" t="s">
        <v>480</v>
      </c>
      <c r="AJ12" s="146" t="s">
        <v>480</v>
      </c>
      <c r="AK12" s="146" t="s">
        <v>480</v>
      </c>
      <c r="AL12" s="146" t="s">
        <v>480</v>
      </c>
      <c r="AM12" s="146" t="s">
        <v>480</v>
      </c>
      <c r="AN12" s="146"/>
    </row>
    <row r="13" spans="1:41" s="147" customFormat="1">
      <c r="B13" s="148" t="s">
        <v>31</v>
      </c>
      <c r="C13" s="149"/>
      <c r="D13" s="130" t="s">
        <v>481</v>
      </c>
      <c r="E13" s="130" t="s">
        <v>481</v>
      </c>
      <c r="F13" s="130" t="s">
        <v>481</v>
      </c>
      <c r="G13" s="130" t="s">
        <v>481</v>
      </c>
      <c r="H13" s="130" t="s">
        <v>481</v>
      </c>
      <c r="I13" s="130" t="s">
        <v>481</v>
      </c>
      <c r="J13" s="130" t="s">
        <v>481</v>
      </c>
      <c r="K13" s="130" t="s">
        <v>481</v>
      </c>
      <c r="L13" s="130" t="s">
        <v>481</v>
      </c>
      <c r="M13" s="130" t="s">
        <v>481</v>
      </c>
      <c r="N13" s="130" t="s">
        <v>481</v>
      </c>
      <c r="O13" s="130" t="s">
        <v>481</v>
      </c>
      <c r="P13" s="130" t="s">
        <v>481</v>
      </c>
      <c r="Q13" s="130" t="s">
        <v>481</v>
      </c>
      <c r="R13" s="130" t="s">
        <v>481</v>
      </c>
      <c r="S13" s="130" t="s">
        <v>481</v>
      </c>
      <c r="T13" s="130" t="s">
        <v>481</v>
      </c>
      <c r="U13" s="130" t="s">
        <v>481</v>
      </c>
      <c r="V13" s="130" t="s">
        <v>481</v>
      </c>
      <c r="W13" s="130" t="s">
        <v>481</v>
      </c>
      <c r="X13" s="130" t="s">
        <v>481</v>
      </c>
      <c r="Y13" s="130" t="s">
        <v>481</v>
      </c>
      <c r="Z13" s="130" t="s">
        <v>481</v>
      </c>
      <c r="AA13" s="130" t="s">
        <v>481</v>
      </c>
      <c r="AB13" s="130" t="s">
        <v>481</v>
      </c>
      <c r="AC13" s="130" t="s">
        <v>481</v>
      </c>
      <c r="AD13" s="130" t="s">
        <v>481</v>
      </c>
      <c r="AE13" s="130" t="s">
        <v>481</v>
      </c>
      <c r="AF13" s="130" t="s">
        <v>481</v>
      </c>
      <c r="AG13" s="130" t="s">
        <v>481</v>
      </c>
      <c r="AH13" s="130" t="s">
        <v>481</v>
      </c>
      <c r="AI13" s="130" t="s">
        <v>481</v>
      </c>
      <c r="AJ13" s="130" t="s">
        <v>481</v>
      </c>
      <c r="AK13" s="130" t="s">
        <v>481</v>
      </c>
      <c r="AL13" s="130" t="s">
        <v>481</v>
      </c>
      <c r="AM13" s="130" t="s">
        <v>481</v>
      </c>
      <c r="AN13" s="130"/>
    </row>
    <row r="14" spans="1:41" s="139" customFormat="1">
      <c r="A14" s="137"/>
      <c r="B14" s="137" t="s">
        <v>2</v>
      </c>
      <c r="C14" s="138" t="e">
        <v>#VALUE!</v>
      </c>
      <c r="D14" s="130" t="e">
        <v>#VALUE!</v>
      </c>
      <c r="E14" s="130" t="e">
        <v>#VALUE!</v>
      </c>
      <c r="F14" s="130" t="e">
        <v>#VALUE!</v>
      </c>
      <c r="G14" s="130" t="e">
        <v>#VALUE!</v>
      </c>
      <c r="H14" s="130" t="e">
        <v>#VALUE!</v>
      </c>
      <c r="I14" s="130" t="e">
        <v>#VALUE!</v>
      </c>
      <c r="J14" s="130" t="e">
        <v>#VALUE!</v>
      </c>
      <c r="K14" s="130" t="e">
        <v>#VALUE!</v>
      </c>
      <c r="L14" s="130" t="e">
        <v>#VALUE!</v>
      </c>
      <c r="M14" s="130" t="e">
        <v>#VALUE!</v>
      </c>
      <c r="N14" s="130" t="e">
        <v>#VALUE!</v>
      </c>
      <c r="O14" s="130" t="e">
        <v>#VALUE!</v>
      </c>
      <c r="P14" s="130" t="e">
        <v>#VALUE!</v>
      </c>
      <c r="Q14" s="130" t="e">
        <v>#VALUE!</v>
      </c>
      <c r="R14" s="130" t="e">
        <v>#VALUE!</v>
      </c>
      <c r="S14" s="130" t="e">
        <v>#VALUE!</v>
      </c>
      <c r="T14" s="130" t="e">
        <v>#VALUE!</v>
      </c>
      <c r="U14" s="130" t="e">
        <v>#VALUE!</v>
      </c>
      <c r="V14" s="130" t="e">
        <v>#VALUE!</v>
      </c>
      <c r="W14" s="130" t="e">
        <v>#VALUE!</v>
      </c>
      <c r="X14" s="130" t="e">
        <v>#VALUE!</v>
      </c>
      <c r="Y14" s="130" t="e">
        <v>#VALUE!</v>
      </c>
      <c r="Z14" s="130" t="e">
        <v>#VALUE!</v>
      </c>
      <c r="AA14" s="130" t="e">
        <v>#VALUE!</v>
      </c>
      <c r="AB14" s="130" t="e">
        <v>#VALUE!</v>
      </c>
      <c r="AC14" s="130" t="e">
        <v>#VALUE!</v>
      </c>
      <c r="AD14" s="130" t="e">
        <v>#VALUE!</v>
      </c>
      <c r="AE14" s="130" t="e">
        <v>#VALUE!</v>
      </c>
      <c r="AF14" s="130" t="e">
        <v>#VALUE!</v>
      </c>
      <c r="AG14" s="130" t="e">
        <v>#VALUE!</v>
      </c>
      <c r="AH14" s="130" t="e">
        <v>#VALUE!</v>
      </c>
      <c r="AI14" s="130" t="e">
        <v>#VALUE!</v>
      </c>
      <c r="AJ14" s="130" t="e">
        <v>#VALUE!</v>
      </c>
      <c r="AK14" s="130" t="e">
        <v>#VALUE!</v>
      </c>
      <c r="AL14" s="130" t="e">
        <v>#VALUE!</v>
      </c>
      <c r="AM14" s="130" t="e">
        <v>#VALUE!</v>
      </c>
      <c r="AN14" s="130"/>
    </row>
    <row r="15" spans="1:41" s="150" customFormat="1">
      <c r="B15" s="151"/>
      <c r="C15" s="152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</row>
    <row r="16" spans="1:41" ht="18.75">
      <c r="B16" s="154" t="s">
        <v>19</v>
      </c>
      <c r="C16" s="155"/>
      <c r="D16" s="152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</row>
    <row r="17" spans="2:39">
      <c r="B17" s="157" t="s">
        <v>315</v>
      </c>
      <c r="C17" s="158" t="s">
        <v>480</v>
      </c>
      <c r="D17" s="143"/>
      <c r="E17" s="143" t="s">
        <v>325</v>
      </c>
      <c r="F17" s="143"/>
      <c r="G17" s="143"/>
      <c r="H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</row>
    <row r="18" spans="2:39">
      <c r="B18" s="141" t="s">
        <v>45</v>
      </c>
      <c r="C18" s="158" t="s">
        <v>480</v>
      </c>
      <c r="D18" s="143"/>
      <c r="E18" s="143" t="s">
        <v>465</v>
      </c>
      <c r="F18" s="143"/>
      <c r="G18" s="143"/>
      <c r="H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</row>
    <row r="19" spans="2:39">
      <c r="B19" s="141" t="s">
        <v>46</v>
      </c>
      <c r="C19" s="158" t="s">
        <v>480</v>
      </c>
      <c r="D19" s="143"/>
      <c r="E19" s="143" t="s">
        <v>334</v>
      </c>
      <c r="F19" s="143"/>
      <c r="G19" s="143"/>
      <c r="H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</row>
    <row r="20" spans="2:39">
      <c r="B20" s="134" t="s">
        <v>15</v>
      </c>
      <c r="C20" s="128" t="s">
        <v>480</v>
      </c>
      <c r="D20" s="143"/>
      <c r="E20" s="143" t="s">
        <v>336</v>
      </c>
      <c r="F20" s="143"/>
      <c r="G20" s="143"/>
      <c r="H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</row>
    <row r="21" spans="2:39">
      <c r="B21" s="141" t="s">
        <v>3</v>
      </c>
      <c r="C21" s="128" t="e">
        <v>#VALUE!</v>
      </c>
      <c r="D21" s="143"/>
      <c r="E21" s="143" t="s">
        <v>339</v>
      </c>
      <c r="F21" s="143"/>
      <c r="G21" s="143"/>
      <c r="H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</row>
    <row r="22" spans="2:39" ht="15" customHeight="1">
      <c r="B22" s="141" t="s">
        <v>473</v>
      </c>
      <c r="C22" s="128" t="s">
        <v>480</v>
      </c>
      <c r="D22" s="143"/>
      <c r="E22" s="143" t="s">
        <v>341</v>
      </c>
      <c r="F22" s="143"/>
      <c r="G22" s="143"/>
      <c r="H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</row>
    <row r="23" spans="2:39">
      <c r="B23" s="141" t="s">
        <v>47</v>
      </c>
      <c r="C23" s="161" t="s">
        <v>480</v>
      </c>
      <c r="D23" s="143"/>
      <c r="E23" s="143" t="s">
        <v>342</v>
      </c>
      <c r="F23" s="143"/>
      <c r="G23" s="143"/>
      <c r="H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</row>
    <row r="24" spans="2:39">
      <c r="B24" s="141" t="s">
        <v>22</v>
      </c>
      <c r="C24" s="161" t="s">
        <v>480</v>
      </c>
      <c r="D24" s="143"/>
      <c r="E24" s="143" t="s">
        <v>346</v>
      </c>
      <c r="F24" s="143"/>
      <c r="G24" s="143"/>
      <c r="H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</row>
    <row r="25" spans="2:39">
      <c r="B25" s="141" t="s">
        <v>27</v>
      </c>
      <c r="C25" s="132" t="s">
        <v>480</v>
      </c>
      <c r="D25" s="143"/>
      <c r="E25" s="143" t="s">
        <v>347</v>
      </c>
      <c r="F25" s="143"/>
      <c r="G25" s="143"/>
      <c r="H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</row>
    <row r="26" spans="2:39">
      <c r="B26" s="141" t="s">
        <v>48</v>
      </c>
      <c r="C26" s="132">
        <v>36</v>
      </c>
      <c r="D26" s="143"/>
      <c r="E26" s="143" t="s">
        <v>355</v>
      </c>
      <c r="F26" s="143"/>
      <c r="G26" s="143"/>
      <c r="H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</row>
    <row r="27" spans="2:39">
      <c r="B27" s="141" t="s">
        <v>23</v>
      </c>
      <c r="C27" s="132" t="s">
        <v>480</v>
      </c>
      <c r="D27" s="143"/>
      <c r="E27" s="143" t="s">
        <v>368</v>
      </c>
      <c r="F27" s="143"/>
      <c r="G27" s="143"/>
      <c r="H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</row>
    <row r="28" spans="2:39">
      <c r="B28" s="141" t="s">
        <v>49</v>
      </c>
      <c r="C28" s="132">
        <v>36</v>
      </c>
      <c r="D28" s="143"/>
      <c r="E28" s="143" t="s">
        <v>379</v>
      </c>
      <c r="F28" s="143"/>
      <c r="G28" s="143"/>
      <c r="H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</row>
    <row r="29" spans="2:39">
      <c r="B29" s="141" t="s">
        <v>29</v>
      </c>
      <c r="C29" s="158" t="e">
        <v>#VALUE!</v>
      </c>
      <c r="D29" s="143"/>
      <c r="E29" s="143" t="s">
        <v>380</v>
      </c>
      <c r="F29" s="143"/>
      <c r="G29" s="143"/>
      <c r="H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</row>
    <row r="30" spans="2:39">
      <c r="B30" s="141" t="s">
        <v>28</v>
      </c>
      <c r="C30" s="158" t="s">
        <v>480</v>
      </c>
      <c r="D30" s="159"/>
      <c r="E30" s="159" t="s">
        <v>383</v>
      </c>
      <c r="F30" s="159"/>
      <c r="G30" s="159"/>
      <c r="H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59"/>
      <c r="AI30" s="159"/>
      <c r="AJ30" s="159"/>
      <c r="AK30" s="159"/>
      <c r="AL30" s="159"/>
      <c r="AM30" s="159"/>
    </row>
    <row r="31" spans="2:39">
      <c r="B31" s="141" t="s">
        <v>462</v>
      </c>
      <c r="C31" s="158"/>
      <c r="D31" s="159"/>
      <c r="E31" s="159" t="s">
        <v>387</v>
      </c>
      <c r="F31" s="159"/>
      <c r="G31" s="159"/>
      <c r="H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59"/>
      <c r="AI31" s="159"/>
      <c r="AJ31" s="159"/>
      <c r="AK31" s="159"/>
      <c r="AL31" s="159"/>
      <c r="AM31" s="159"/>
    </row>
    <row r="32" spans="2:39" ht="15" customHeight="1">
      <c r="B32" s="141" t="s">
        <v>460</v>
      </c>
      <c r="C32" s="128" t="s">
        <v>480</v>
      </c>
      <c r="D32" s="143"/>
      <c r="E32" s="143" t="s">
        <v>391</v>
      </c>
      <c r="F32" s="143"/>
      <c r="G32" s="143"/>
      <c r="H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</row>
    <row r="33" spans="2:39" ht="15" customHeight="1">
      <c r="B33" s="141" t="s">
        <v>461</v>
      </c>
      <c r="C33" s="128" t="s">
        <v>480</v>
      </c>
      <c r="D33" s="143"/>
      <c r="E33" s="143" t="s">
        <v>394</v>
      </c>
      <c r="F33" s="143"/>
      <c r="G33" s="143"/>
      <c r="H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</row>
    <row r="34" spans="2:39">
      <c r="B34" s="141" t="s">
        <v>464</v>
      </c>
      <c r="C34" s="128" t="s">
        <v>480</v>
      </c>
      <c r="E34" s="140" t="s">
        <v>401</v>
      </c>
    </row>
    <row r="35" spans="2:39" ht="15.75">
      <c r="B35" s="162" t="s">
        <v>474</v>
      </c>
      <c r="E35" s="140" t="s">
        <v>405</v>
      </c>
    </row>
    <row r="36" spans="2:39">
      <c r="E36" s="140" t="s">
        <v>421</v>
      </c>
    </row>
    <row r="37" spans="2:39">
      <c r="E37" s="140" t="s">
        <v>424</v>
      </c>
    </row>
    <row r="38" spans="2:39">
      <c r="E38" s="140" t="s">
        <v>425</v>
      </c>
    </row>
    <row r="39" spans="2:39">
      <c r="E39" s="140" t="s">
        <v>428</v>
      </c>
    </row>
    <row r="40" spans="2:39">
      <c r="E40" s="140" t="s">
        <v>434</v>
      </c>
    </row>
    <row r="41" spans="2:39">
      <c r="E41" s="140" t="s">
        <v>439</v>
      </c>
    </row>
    <row r="42" spans="2:39">
      <c r="E42" s="140" t="s">
        <v>443</v>
      </c>
    </row>
    <row r="43" spans="2:39">
      <c r="E43" s="140" t="s">
        <v>444</v>
      </c>
    </row>
    <row r="44" spans="2:39">
      <c r="E44" s="140" t="s">
        <v>448</v>
      </c>
    </row>
    <row r="45" spans="2:39">
      <c r="E45" s="140" t="s">
        <v>449</v>
      </c>
    </row>
    <row r="46" spans="2:39">
      <c r="E46" s="140" t="s">
        <v>489</v>
      </c>
    </row>
    <row r="47" spans="2:39">
      <c r="E47" s="140" t="s">
        <v>482</v>
      </c>
    </row>
    <row r="48" spans="2:39">
      <c r="E48" s="140" t="s">
        <v>490</v>
      </c>
    </row>
    <row r="49" spans="5:5">
      <c r="E49" s="140" t="s">
        <v>491</v>
      </c>
    </row>
    <row r="50" spans="5:5">
      <c r="E50" s="140" t="s">
        <v>479</v>
      </c>
    </row>
    <row r="51" spans="5:5">
      <c r="E51" s="140" t="s">
        <v>492</v>
      </c>
    </row>
    <row r="52" spans="5:5">
      <c r="E52" s="140" t="s">
        <v>493</v>
      </c>
    </row>
  </sheetData>
  <sheetProtection selectLockedCells="1" selectUnlockedCells="1"/>
  <sortState ref="E17:E52">
    <sortCondition ref="E17"/>
  </sortState>
  <dataValidations count="1">
    <dataValidation type="whole" allowBlank="1" showInputMessage="1" showErrorMessage="1" errorTitle="Presence/Absence Data" error="Enter 1 if present" sqref="D6:AF6">
      <formula1>1</formula1>
      <formula2>1</formula2>
    </dataValidation>
  </dataValidations>
  <printOptions headings="1" gridLines="1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5"/>
  <sheetViews>
    <sheetView workbookViewId="0"/>
  </sheetViews>
  <sheetFormatPr defaultRowHeight="12.75"/>
  <cols>
    <col min="1" max="1" width="14.7109375" bestFit="1" customWidth="1"/>
    <col min="2" max="2" width="19.28515625" bestFit="1" customWidth="1"/>
  </cols>
  <sheetData>
    <row r="1" spans="1:2">
      <c r="A1" s="1" t="s">
        <v>259</v>
      </c>
      <c r="B1" s="1" t="s">
        <v>260</v>
      </c>
    </row>
    <row r="2" spans="1:2">
      <c r="A2">
        <v>1</v>
      </c>
      <c r="B2">
        <f>COUNTIF('ENTRY '!G2:G1208,"&lt;=1")</f>
        <v>1</v>
      </c>
    </row>
    <row r="3" spans="1:2">
      <c r="A3">
        <v>2</v>
      </c>
      <c r="B3">
        <f>COUNTIF('ENTRY '!G2:G1208,"&lt;=2")-(B2)</f>
        <v>0</v>
      </c>
    </row>
    <row r="4" spans="1:2">
      <c r="A4">
        <v>3</v>
      </c>
      <c r="B4">
        <f>COUNTIF('ENTRY '!G2:G1208,"&lt;=3")-(B2+B3)</f>
        <v>0</v>
      </c>
    </row>
    <row r="5" spans="1:2">
      <c r="A5">
        <v>4</v>
      </c>
      <c r="B5">
        <f>COUNTIF('ENTRY '!G2:G1208,"&lt;=4")-(SUM(B2:B4))</f>
        <v>0</v>
      </c>
    </row>
    <row r="6" spans="1:2">
      <c r="A6">
        <v>5</v>
      </c>
      <c r="B6">
        <f>COUNTIF('ENTRY '!G2:G1208,"&lt;=5")-(SUM(B2:B5))</f>
        <v>0</v>
      </c>
    </row>
    <row r="7" spans="1:2">
      <c r="A7">
        <v>6</v>
      </c>
      <c r="B7">
        <f>COUNTIF('ENTRY '!G2:G1208,"&lt;=6")-(SUM(B2:B6))</f>
        <v>0</v>
      </c>
    </row>
    <row r="8" spans="1:2">
      <c r="A8">
        <v>7</v>
      </c>
      <c r="B8">
        <f>COUNTIF('ENTRY '!G2:G1208,"&lt;=7")-(SUM(B2:B7))</f>
        <v>0</v>
      </c>
    </row>
    <row r="9" spans="1:2">
      <c r="A9">
        <v>8</v>
      </c>
      <c r="B9">
        <f>COUNTIF('ENTRY '!G2:G1208,"&lt;=8")-(SUM(B2:B8))</f>
        <v>0</v>
      </c>
    </row>
    <row r="10" spans="1:2">
      <c r="A10">
        <v>9</v>
      </c>
      <c r="B10">
        <f>COUNTIF('ENTRY '!G2:G1208,"&lt;=9")-(SUM(B2:B9))</f>
        <v>0</v>
      </c>
    </row>
    <row r="11" spans="1:2">
      <c r="A11">
        <v>10</v>
      </c>
      <c r="B11">
        <f>COUNTIF('ENTRY '!G2:G1208,"&lt;=10")-(SUM(B2:B10))</f>
        <v>0</v>
      </c>
    </row>
    <row r="12" spans="1:2">
      <c r="A12">
        <v>11</v>
      </c>
      <c r="B12">
        <f>COUNTIF('ENTRY '!G2:G1208,"&lt;=11")-(SUM(B2:B11))</f>
        <v>0</v>
      </c>
    </row>
    <row r="13" spans="1:2">
      <c r="A13">
        <v>12</v>
      </c>
      <c r="B13">
        <f>COUNTIF('ENTRY '!G2:G1208,"&lt;=12")-(SUM(B2:B12))</f>
        <v>0</v>
      </c>
    </row>
    <row r="14" spans="1:2">
      <c r="A14">
        <v>13</v>
      </c>
      <c r="B14">
        <f>COUNTIF('ENTRY '!G2:G1208,"&lt;=13")-(SUM(B2:B13))</f>
        <v>0</v>
      </c>
    </row>
    <row r="15" spans="1:2">
      <c r="A15">
        <v>14</v>
      </c>
      <c r="B15">
        <f>COUNTIF('ENTRY '!G2:G1208,"&lt;=14")-(SUM(B2:B14))</f>
        <v>0</v>
      </c>
    </row>
    <row r="16" spans="1:2">
      <c r="A16">
        <v>15</v>
      </c>
      <c r="B16">
        <f>COUNTIF('ENTRY '!G2:G1208,"&lt;=15")-(SUM(B2:B15))</f>
        <v>0</v>
      </c>
    </row>
    <row r="17" spans="1:2">
      <c r="A17">
        <v>16</v>
      </c>
      <c r="B17">
        <f>COUNTIF('ENTRY '!G2:G1208,"&lt;=16")-(SUM(B2:B16))</f>
        <v>0</v>
      </c>
    </row>
    <row r="18" spans="1:2">
      <c r="A18">
        <v>17</v>
      </c>
      <c r="B18">
        <f>COUNTIF('ENTRY '!G2:G1208,"&lt;=17")-(SUM(B2:B17))</f>
        <v>0</v>
      </c>
    </row>
    <row r="19" spans="1:2">
      <c r="A19">
        <v>18</v>
      </c>
      <c r="B19">
        <f>COUNTIF('ENTRY '!G2:G1208,"&lt;=18")-(SUM(B2:B18))</f>
        <v>0</v>
      </c>
    </row>
    <row r="20" spans="1:2">
      <c r="A20">
        <v>19</v>
      </c>
      <c r="B20">
        <f>COUNTIF('ENTRY '!G2:G1208,"&lt;=19")-(SUM(B2:B19))</f>
        <v>0</v>
      </c>
    </row>
    <row r="21" spans="1:2">
      <c r="A21">
        <v>20</v>
      </c>
      <c r="B21">
        <f>COUNTIF('ENTRY '!G2:G1208,"&lt;=20")-(SUM(B2:B20))</f>
        <v>0</v>
      </c>
    </row>
    <row r="22" spans="1:2">
      <c r="A22">
        <v>21</v>
      </c>
      <c r="B22">
        <f>COUNTIF('ENTRY '!G2:G1208,"&lt;=21")-(SUM(B2:B21))</f>
        <v>0</v>
      </c>
    </row>
    <row r="23" spans="1:2">
      <c r="A23">
        <v>22</v>
      </c>
      <c r="B23">
        <f>COUNTIF('ENTRY '!G2:G1208,"&lt;=22")-(SUM(B2:B22))</f>
        <v>0</v>
      </c>
    </row>
    <row r="24" spans="1:2">
      <c r="A24">
        <v>23</v>
      </c>
      <c r="B24">
        <f>COUNTIF('ENTRY '!G2:G1208,"&lt;=23")-(SUM(B2:B23))</f>
        <v>0</v>
      </c>
    </row>
    <row r="25" spans="1:2">
      <c r="A25">
        <v>24</v>
      </c>
      <c r="B25">
        <f>COUNTIF('ENTRY '!G2:G1208,"&lt;=24")-(SUM(B2:B24))</f>
        <v>0</v>
      </c>
    </row>
    <row r="26" spans="1:2">
      <c r="A26">
        <v>25</v>
      </c>
      <c r="B26">
        <f>COUNTIF('ENTRY '!G2:G1208,"&lt;=25")-(SUM(B2:B25))</f>
        <v>0</v>
      </c>
    </row>
    <row r="27" spans="1:2">
      <c r="A27">
        <v>26</v>
      </c>
      <c r="B27">
        <f>COUNTIF('ENTRY '!G2:G1208,"&lt;=26")-(SUM(B2:B26))</f>
        <v>0</v>
      </c>
    </row>
    <row r="28" spans="1:2">
      <c r="A28">
        <v>27</v>
      </c>
      <c r="B28">
        <f>COUNTIF('ENTRY '!G2:G1208,"&lt;=27")-(SUM(B2:B27))</f>
        <v>0</v>
      </c>
    </row>
    <row r="29" spans="1:2">
      <c r="A29">
        <v>28</v>
      </c>
      <c r="B29">
        <f>COUNTIF('ENTRY '!G2:G1208,"&lt;=28")-(SUM(B2:B28))</f>
        <v>0</v>
      </c>
    </row>
    <row r="30" spans="1:2">
      <c r="A30">
        <v>29</v>
      </c>
      <c r="B30">
        <f>COUNTIF('ENTRY '!G2:G1208,"&lt;=29")-(SUM(B2:B29))</f>
        <v>0</v>
      </c>
    </row>
    <row r="31" spans="1:2">
      <c r="A31">
        <v>30</v>
      </c>
      <c r="B31">
        <f>COUNTIF('ENTRY '!G2:G1208,"&lt;=30")-(SUM(B2:B30))</f>
        <v>0</v>
      </c>
    </row>
    <row r="32" spans="1:2">
      <c r="A32">
        <v>31</v>
      </c>
      <c r="B32">
        <f>COUNTIF('ENTRY '!G2:G1208,"&lt;=31")-(SUM(B2:B31))</f>
        <v>0</v>
      </c>
    </row>
    <row r="33" spans="1:7">
      <c r="A33">
        <v>32</v>
      </c>
      <c r="B33">
        <f>COUNTIF('ENTRY '!G2:G1208,"&lt;=32")-(SUM(B2:B32))</f>
        <v>0</v>
      </c>
    </row>
    <row r="34" spans="1:7">
      <c r="A34">
        <v>33</v>
      </c>
      <c r="B34">
        <f>COUNTIF('ENTRY '!G2:G1208,"&lt;=33")-(SUM(B2:B33))</f>
        <v>0</v>
      </c>
    </row>
    <row r="35" spans="1:7">
      <c r="A35">
        <v>34</v>
      </c>
      <c r="B35">
        <f>COUNTIF('ENTRY '!G2:G1208,"&lt;=34")-(SUM(B2:B34))</f>
        <v>0</v>
      </c>
    </row>
    <row r="36" spans="1:7">
      <c r="A36">
        <v>35</v>
      </c>
      <c r="B36">
        <f>COUNTIF('ENTRY '!G2:G1208,"&lt;=35")-(SUM(B2:B35))</f>
        <v>0</v>
      </c>
    </row>
    <row r="37" spans="1:7">
      <c r="A37">
        <v>36</v>
      </c>
      <c r="B37">
        <f>COUNTIF('ENTRY '!G2:G1208,"&lt;=36")-(SUM(B2:B36))</f>
        <v>0</v>
      </c>
    </row>
    <row r="38" spans="1:7">
      <c r="A38">
        <v>37</v>
      </c>
      <c r="B38">
        <f>COUNTIF('ENTRY '!G2:G1208,"&lt;=37")-(SUM(B2:B37))</f>
        <v>0</v>
      </c>
    </row>
    <row r="39" spans="1:7">
      <c r="A39">
        <v>38</v>
      </c>
      <c r="B39">
        <f>COUNTIF('ENTRY '!G2:G1208,"&lt;=38")-(SUM(B2:B38))</f>
        <v>0</v>
      </c>
    </row>
    <row r="40" spans="1:7">
      <c r="A40">
        <v>39</v>
      </c>
      <c r="B40">
        <f>COUNTIF('ENTRY '!G2:G1208,"&lt;=39")-(SUM(B2:B39))</f>
        <v>0</v>
      </c>
    </row>
    <row r="41" spans="1:7">
      <c r="A41">
        <v>40</v>
      </c>
      <c r="B41">
        <f>COUNTIF('ENTRY '!G2:G1208,"&lt;=40")-(SUM(B2:B40))</f>
        <v>0</v>
      </c>
    </row>
    <row r="43" spans="1:7" ht="13.5" thickBot="1">
      <c r="G43" s="31"/>
    </row>
    <row r="44" spans="1:7" ht="15">
      <c r="A44" s="79" t="s">
        <v>314</v>
      </c>
      <c r="B44" s="80"/>
      <c r="C44" s="80"/>
      <c r="D44" s="80"/>
      <c r="E44" s="80"/>
      <c r="F44" s="81"/>
      <c r="G44" s="85"/>
    </row>
    <row r="45" spans="1:7" ht="15" thickBot="1">
      <c r="A45" s="82" t="s">
        <v>313</v>
      </c>
      <c r="B45" s="83"/>
      <c r="C45" s="83"/>
      <c r="D45" s="83"/>
      <c r="E45" s="83"/>
      <c r="F45" s="84"/>
      <c r="G45" s="86"/>
    </row>
  </sheetData>
  <phoneticPr fontId="11" type="noConversion"/>
  <pageMargins left="0.75" right="0.75" top="1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44"/>
  <sheetViews>
    <sheetView topLeftCell="A24" zoomScale="85" workbookViewId="0">
      <selection activeCell="A28" sqref="A28:E28"/>
    </sheetView>
  </sheetViews>
  <sheetFormatPr defaultColWidth="23.7109375" defaultRowHeight="12.75"/>
  <cols>
    <col min="1" max="1" width="37.42578125" bestFit="1" customWidth="1"/>
    <col min="2" max="2" width="29.42578125" customWidth="1"/>
    <col min="3" max="3" width="14" bestFit="1" customWidth="1"/>
    <col min="4" max="4" width="20.140625" bestFit="1" customWidth="1"/>
    <col min="5" max="5" width="12" customWidth="1"/>
    <col min="6" max="9" width="23.7109375" customWidth="1"/>
    <col min="10" max="10" width="29.28515625" customWidth="1"/>
  </cols>
  <sheetData>
    <row r="1" spans="1:11" ht="15">
      <c r="A1" s="35"/>
      <c r="B1" s="36"/>
      <c r="C1" s="88" t="s">
        <v>42</v>
      </c>
      <c r="D1" s="105" t="str">
        <f>IF('ENTRY '!I2="","",'ENTRY '!I2)</f>
        <v>Sand Lake</v>
      </c>
      <c r="E1" s="87"/>
      <c r="F1" s="14"/>
      <c r="G1" s="14"/>
      <c r="H1" s="14"/>
      <c r="I1" s="14"/>
      <c r="J1" s="14"/>
      <c r="K1" s="14"/>
    </row>
    <row r="2" spans="1:11" ht="15">
      <c r="A2" s="35"/>
      <c r="B2" s="36"/>
      <c r="C2" s="89" t="s">
        <v>20</v>
      </c>
      <c r="D2" s="90" t="str">
        <f>IF('ENTRY '!I3="","",'ENTRY '!I3)</f>
        <v>Washburn</v>
      </c>
      <c r="E2" s="87"/>
      <c r="F2" s="14"/>
      <c r="G2" s="14"/>
      <c r="H2" s="14"/>
      <c r="I2" s="14"/>
      <c r="J2" s="14"/>
      <c r="K2" s="14"/>
    </row>
    <row r="3" spans="1:11" ht="18">
      <c r="A3" s="35"/>
      <c r="B3" s="36"/>
      <c r="C3" s="89" t="s">
        <v>40</v>
      </c>
      <c r="D3" s="104">
        <f>IF('ENTRY '!I5="","",'ENTRY '!I5)</f>
        <v>42567</v>
      </c>
      <c r="E3" s="37"/>
      <c r="F3" s="8"/>
    </row>
    <row r="4" spans="1:11" ht="15.75" customHeight="1">
      <c r="A4" s="35"/>
      <c r="B4" s="36"/>
      <c r="C4" s="91" t="s">
        <v>316</v>
      </c>
      <c r="D4" s="92"/>
      <c r="E4" s="37"/>
    </row>
    <row r="5" spans="1:11" ht="15">
      <c r="A5" s="35"/>
      <c r="B5" s="36"/>
      <c r="C5" s="91" t="s">
        <v>317</v>
      </c>
      <c r="D5" s="92"/>
      <c r="E5" s="37"/>
    </row>
    <row r="6" spans="1:11" ht="15.75" thickBot="1">
      <c r="A6" s="35"/>
      <c r="B6" s="36"/>
      <c r="C6" s="93" t="s">
        <v>51</v>
      </c>
      <c r="D6" s="94"/>
      <c r="E6" s="37"/>
    </row>
    <row r="7" spans="1:11" ht="15" thickBot="1">
      <c r="A7" s="35"/>
      <c r="B7" s="36"/>
      <c r="C7" s="35"/>
      <c r="D7" s="35"/>
      <c r="E7" s="37"/>
    </row>
    <row r="8" spans="1:11" ht="15.75" thickBot="1">
      <c r="A8" s="65" t="s">
        <v>52</v>
      </c>
      <c r="B8" s="66" t="s">
        <v>53</v>
      </c>
      <c r="C8" s="73" t="s">
        <v>54</v>
      </c>
      <c r="D8" s="67" t="s">
        <v>55</v>
      </c>
      <c r="E8" s="38"/>
    </row>
    <row r="9" spans="1:11" ht="14.25" customHeight="1" thickBot="1">
      <c r="A9" s="62" t="s">
        <v>286</v>
      </c>
      <c r="B9" s="63" t="s">
        <v>285</v>
      </c>
      <c r="C9" s="64">
        <v>7</v>
      </c>
      <c r="D9" s="70">
        <f>IF(STATS!F7&lt;&gt;"",1,0)</f>
        <v>0</v>
      </c>
      <c r="E9" s="68">
        <f t="shared" ref="E9:E42" si="0">C9*D9</f>
        <v>0</v>
      </c>
    </row>
    <row r="10" spans="1:11" ht="14.25" customHeight="1">
      <c r="A10" s="53" t="s">
        <v>56</v>
      </c>
      <c r="B10" s="46" t="s">
        <v>267</v>
      </c>
      <c r="C10" s="54">
        <v>4</v>
      </c>
      <c r="D10" s="70">
        <f>IF(STATS!G7&lt;&gt;"",1,0)</f>
        <v>0</v>
      </c>
      <c r="E10" s="68">
        <f t="shared" si="0"/>
        <v>0</v>
      </c>
    </row>
    <row r="11" spans="1:11" ht="14.25" customHeight="1">
      <c r="A11" s="55" t="s">
        <v>312</v>
      </c>
      <c r="B11" s="46" t="s">
        <v>110</v>
      </c>
      <c r="C11" s="54">
        <v>8</v>
      </c>
      <c r="D11" s="71">
        <f>IF(STATS!H7&lt;&gt;"",1,0)</f>
        <v>0</v>
      </c>
      <c r="E11" s="68">
        <f t="shared" si="0"/>
        <v>0</v>
      </c>
    </row>
    <row r="12" spans="1:11" ht="14.25" customHeight="1">
      <c r="A12" s="53" t="s">
        <v>57</v>
      </c>
      <c r="B12" s="39" t="s">
        <v>268</v>
      </c>
      <c r="C12" s="54">
        <v>6</v>
      </c>
      <c r="D12" s="71">
        <f>IF(STATS!I7&lt;&gt;"",1,0)</f>
        <v>0</v>
      </c>
      <c r="E12" s="68">
        <f t="shared" si="0"/>
        <v>0</v>
      </c>
    </row>
    <row r="13" spans="1:11" ht="14.25" customHeight="1">
      <c r="A13" s="55" t="s">
        <v>58</v>
      </c>
      <c r="B13" s="46" t="s">
        <v>59</v>
      </c>
      <c r="C13" s="56">
        <v>6</v>
      </c>
      <c r="D13" s="71">
        <f>IF(STATS!J7&lt;&gt;"",1,0)</f>
        <v>1</v>
      </c>
      <c r="E13" s="68">
        <f t="shared" si="0"/>
        <v>6</v>
      </c>
    </row>
    <row r="14" spans="1:11" ht="14.25" customHeight="1">
      <c r="A14" s="55" t="s">
        <v>60</v>
      </c>
      <c r="B14" s="46" t="s">
        <v>269</v>
      </c>
      <c r="C14" s="56">
        <v>9</v>
      </c>
      <c r="D14" s="71">
        <f>IF(STATS!K7&lt;&gt;"",1,0)</f>
        <v>0</v>
      </c>
      <c r="E14" s="68">
        <f t="shared" si="0"/>
        <v>0</v>
      </c>
    </row>
    <row r="15" spans="1:11" ht="14.25" customHeight="1">
      <c r="A15" s="53" t="s">
        <v>61</v>
      </c>
      <c r="B15" s="46" t="s">
        <v>287</v>
      </c>
      <c r="C15" s="54">
        <v>9</v>
      </c>
      <c r="D15" s="71">
        <f>IF(STATS!L7&lt;&gt;"",1,0)</f>
        <v>0</v>
      </c>
      <c r="E15" s="68">
        <f t="shared" si="0"/>
        <v>0</v>
      </c>
    </row>
    <row r="16" spans="1:11" ht="14.25" customHeight="1">
      <c r="A16" s="53" t="s">
        <v>62</v>
      </c>
      <c r="B16" s="46" t="s">
        <v>288</v>
      </c>
      <c r="C16" s="54">
        <v>9</v>
      </c>
      <c r="D16" s="71">
        <f>IF(STATS!M7&lt;&gt;"",1,0)</f>
        <v>0</v>
      </c>
      <c r="E16" s="68">
        <f t="shared" si="0"/>
        <v>0</v>
      </c>
    </row>
    <row r="17" spans="1:5" ht="14.25" customHeight="1">
      <c r="A17" s="55" t="s">
        <v>63</v>
      </c>
      <c r="B17" s="46" t="s">
        <v>289</v>
      </c>
      <c r="C17" s="56">
        <v>8</v>
      </c>
      <c r="D17" s="71">
        <f>IF(STATS!N7&lt;&gt;"",1,0)</f>
        <v>0</v>
      </c>
      <c r="E17" s="68">
        <f t="shared" si="0"/>
        <v>0</v>
      </c>
    </row>
    <row r="18" spans="1:5" ht="14.25" customHeight="1">
      <c r="A18" s="55" t="s">
        <v>64</v>
      </c>
      <c r="B18" s="46" t="s">
        <v>65</v>
      </c>
      <c r="C18" s="56">
        <v>5</v>
      </c>
      <c r="D18" s="71">
        <f>IF(STATS!O7&lt;&gt;"",1,0)</f>
        <v>0</v>
      </c>
      <c r="E18" s="68">
        <f t="shared" si="0"/>
        <v>0</v>
      </c>
    </row>
    <row r="19" spans="1:5" ht="14.25" customHeight="1">
      <c r="A19" s="55" t="s">
        <v>66</v>
      </c>
      <c r="B19" s="47" t="s">
        <v>67</v>
      </c>
      <c r="C19" s="56">
        <v>10</v>
      </c>
      <c r="D19" s="71">
        <f>IF(STATS!P7&lt;&gt;"",1,0)</f>
        <v>0</v>
      </c>
      <c r="E19" s="68">
        <f t="shared" si="0"/>
        <v>0</v>
      </c>
    </row>
    <row r="20" spans="1:5" ht="14.25" customHeight="1">
      <c r="A20" s="55" t="s">
        <v>68</v>
      </c>
      <c r="B20" s="46" t="s">
        <v>69</v>
      </c>
      <c r="C20" s="56">
        <v>3</v>
      </c>
      <c r="D20" s="71">
        <f>IF(STATS!Q7&lt;&gt;"",1,0)</f>
        <v>0</v>
      </c>
      <c r="E20" s="68">
        <f t="shared" si="0"/>
        <v>0</v>
      </c>
    </row>
    <row r="21" spans="1:5" ht="14.25" customHeight="1">
      <c r="A21" s="53" t="s">
        <v>70</v>
      </c>
      <c r="B21" s="46" t="s">
        <v>265</v>
      </c>
      <c r="C21" s="54">
        <v>10</v>
      </c>
      <c r="D21" s="71">
        <f>IF(STATS!R7&lt;&gt;"",1,0)</f>
        <v>0</v>
      </c>
      <c r="E21" s="68">
        <f t="shared" si="0"/>
        <v>0</v>
      </c>
    </row>
    <row r="22" spans="1:5" ht="14.25" customHeight="1">
      <c r="A22" s="55" t="s">
        <v>266</v>
      </c>
      <c r="B22" s="46" t="s">
        <v>71</v>
      </c>
      <c r="C22" s="56">
        <v>7</v>
      </c>
      <c r="D22" s="71">
        <f>IF(STATS!S7&lt;&gt;"",1,0)</f>
        <v>1</v>
      </c>
      <c r="E22" s="68">
        <f t="shared" si="0"/>
        <v>7</v>
      </c>
    </row>
    <row r="23" spans="1:5" ht="14.25" customHeight="1">
      <c r="A23" s="55" t="s">
        <v>72</v>
      </c>
      <c r="B23" s="48" t="s">
        <v>73</v>
      </c>
      <c r="C23" s="56">
        <v>9</v>
      </c>
      <c r="D23" s="71">
        <f>IF(STATS!V7&lt;&gt;"",1,0)</f>
        <v>1</v>
      </c>
      <c r="E23" s="68">
        <f t="shared" si="0"/>
        <v>9</v>
      </c>
    </row>
    <row r="24" spans="1:5" ht="14.25" customHeight="1">
      <c r="A24" s="55" t="s">
        <v>74</v>
      </c>
      <c r="B24" s="46" t="s">
        <v>75</v>
      </c>
      <c r="C24" s="56">
        <v>9</v>
      </c>
      <c r="D24" s="71">
        <f>IF(STATS!W7&lt;&gt;"",1,0)</f>
        <v>0</v>
      </c>
      <c r="E24" s="68">
        <f t="shared" si="0"/>
        <v>0</v>
      </c>
    </row>
    <row r="25" spans="1:5" ht="14.25" customHeight="1">
      <c r="A25" s="53" t="s">
        <v>76</v>
      </c>
      <c r="B25" s="46" t="s">
        <v>270</v>
      </c>
      <c r="C25" s="54">
        <v>9</v>
      </c>
      <c r="D25" s="71">
        <f>IF(STATS!X7&lt;&gt;"",1,0)</f>
        <v>0</v>
      </c>
      <c r="E25" s="68">
        <f t="shared" si="0"/>
        <v>0</v>
      </c>
    </row>
    <row r="26" spans="1:5" ht="14.25" customHeight="1">
      <c r="A26" s="55" t="s">
        <v>77</v>
      </c>
      <c r="B26" s="46" t="s">
        <v>78</v>
      </c>
      <c r="C26" s="56">
        <v>5</v>
      </c>
      <c r="D26" s="71">
        <f>IF(STATS!Y7&lt;&gt;"",1,0)</f>
        <v>1</v>
      </c>
      <c r="E26" s="68">
        <f t="shared" si="0"/>
        <v>5</v>
      </c>
    </row>
    <row r="27" spans="1:5" ht="14.25" customHeight="1">
      <c r="A27" s="55" t="s">
        <v>79</v>
      </c>
      <c r="B27" s="47" t="s">
        <v>271</v>
      </c>
      <c r="C27" s="56">
        <v>3</v>
      </c>
      <c r="D27" s="71">
        <f>IF(STATS!Z7&lt;&gt;"",1,0)</f>
        <v>0</v>
      </c>
      <c r="E27" s="68">
        <f t="shared" si="0"/>
        <v>0</v>
      </c>
    </row>
    <row r="28" spans="1:5" ht="14.25" customHeight="1">
      <c r="A28" s="55" t="s">
        <v>80</v>
      </c>
      <c r="B28" s="46" t="s">
        <v>81</v>
      </c>
      <c r="C28" s="56">
        <v>6</v>
      </c>
      <c r="D28" s="71">
        <f>IF(STATS!AA7&lt;&gt;"",1,0)</f>
        <v>1</v>
      </c>
      <c r="E28" s="68">
        <f t="shared" si="0"/>
        <v>6</v>
      </c>
    </row>
    <row r="29" spans="1:5" ht="14.25" customHeight="1">
      <c r="A29" s="55" t="s">
        <v>82</v>
      </c>
      <c r="B29" s="46" t="s">
        <v>83</v>
      </c>
      <c r="C29" s="56">
        <v>3</v>
      </c>
      <c r="D29" s="71">
        <f>IF(STATS!AC7&lt;&gt;"",1,0)</f>
        <v>0</v>
      </c>
      <c r="E29" s="68">
        <f t="shared" si="0"/>
        <v>0</v>
      </c>
    </row>
    <row r="30" spans="1:5" ht="14.25" customHeight="1">
      <c r="A30" s="53" t="s">
        <v>84</v>
      </c>
      <c r="B30" s="46" t="s">
        <v>85</v>
      </c>
      <c r="C30" s="54">
        <v>7</v>
      </c>
      <c r="D30" s="71">
        <f>IF(STATS!AD7&lt;&gt;"",1,0)</f>
        <v>0</v>
      </c>
      <c r="E30" s="68">
        <f t="shared" si="0"/>
        <v>0</v>
      </c>
    </row>
    <row r="31" spans="1:5" ht="14.25" customHeight="1">
      <c r="A31" s="55" t="s">
        <v>86</v>
      </c>
      <c r="B31" s="46" t="s">
        <v>87</v>
      </c>
      <c r="C31" s="56">
        <v>7</v>
      </c>
      <c r="D31" s="71">
        <f>IF(STATS!AE7&lt;&gt;"",1,0)</f>
        <v>0</v>
      </c>
      <c r="E31" s="68">
        <f t="shared" si="0"/>
        <v>0</v>
      </c>
    </row>
    <row r="32" spans="1:5" ht="14.25" customHeight="1">
      <c r="A32" s="55" t="s">
        <v>88</v>
      </c>
      <c r="B32" s="46" t="s">
        <v>89</v>
      </c>
      <c r="C32" s="56">
        <v>9</v>
      </c>
      <c r="D32" s="71">
        <f>IF(STATS!AF7&lt;&gt;"",1,0)</f>
        <v>1</v>
      </c>
      <c r="E32" s="68">
        <f t="shared" si="0"/>
        <v>9</v>
      </c>
    </row>
    <row r="33" spans="1:5" ht="14.25" customHeight="1">
      <c r="A33" s="53" t="s">
        <v>90</v>
      </c>
      <c r="B33" s="46" t="s">
        <v>91</v>
      </c>
      <c r="C33" s="54">
        <v>8</v>
      </c>
      <c r="D33" s="71">
        <f>IF(STATS!AG7&lt;&gt;"",1,0)</f>
        <v>1</v>
      </c>
      <c r="E33" s="68">
        <f t="shared" si="0"/>
        <v>8</v>
      </c>
    </row>
    <row r="34" spans="1:5" ht="14.25" customHeight="1">
      <c r="A34" s="55" t="s">
        <v>92</v>
      </c>
      <c r="B34" s="46" t="s">
        <v>290</v>
      </c>
      <c r="C34" s="56">
        <v>10</v>
      </c>
      <c r="D34" s="71">
        <f>IF(STATS!AH7&lt;&gt;"",1,0)</f>
        <v>0</v>
      </c>
      <c r="E34" s="68">
        <f t="shared" si="0"/>
        <v>0</v>
      </c>
    </row>
    <row r="35" spans="1:5" ht="14.25" customHeight="1">
      <c r="A35" s="55" t="s">
        <v>93</v>
      </c>
      <c r="B35" s="46" t="s">
        <v>94</v>
      </c>
      <c r="C35" s="56">
        <v>6</v>
      </c>
      <c r="D35" s="71">
        <f>IF(STATS!AI7&lt;&gt;"",1,0)</f>
        <v>0</v>
      </c>
      <c r="E35" s="68">
        <f t="shared" si="0"/>
        <v>0</v>
      </c>
    </row>
    <row r="36" spans="1:5" ht="14.25" customHeight="1">
      <c r="A36" s="55" t="s">
        <v>95</v>
      </c>
      <c r="B36" s="46" t="s">
        <v>96</v>
      </c>
      <c r="C36" s="56">
        <v>8</v>
      </c>
      <c r="D36" s="71">
        <f>IF(STATS!AL7&lt;&gt;"",1,0)</f>
        <v>0</v>
      </c>
      <c r="E36" s="68">
        <f t="shared" si="0"/>
        <v>0</v>
      </c>
    </row>
    <row r="37" spans="1:5" ht="14.25" customHeight="1">
      <c r="A37" s="55" t="s">
        <v>97</v>
      </c>
      <c r="B37" s="46" t="s">
        <v>291</v>
      </c>
      <c r="C37" s="56">
        <v>8</v>
      </c>
      <c r="D37" s="71">
        <f>IF(STATS!AM7&lt;&gt;"",1,0)</f>
        <v>0</v>
      </c>
      <c r="E37" s="68">
        <f t="shared" si="0"/>
        <v>0</v>
      </c>
    </row>
    <row r="38" spans="1:5" ht="14.25" customHeight="1">
      <c r="A38" s="55" t="s">
        <v>309</v>
      </c>
      <c r="B38" s="46" t="s">
        <v>310</v>
      </c>
      <c r="C38" s="56">
        <v>8</v>
      </c>
      <c r="D38" s="71">
        <f>IF(STATS!AN7&lt;&gt;"",1,0)</f>
        <v>0</v>
      </c>
      <c r="E38" s="68">
        <f t="shared" si="0"/>
        <v>0</v>
      </c>
    </row>
    <row r="39" spans="1:5" ht="14.25" customHeight="1">
      <c r="A39" s="55" t="s">
        <v>257</v>
      </c>
      <c r="B39" s="46" t="s">
        <v>98</v>
      </c>
      <c r="C39" s="56">
        <v>8</v>
      </c>
      <c r="D39" s="71">
        <f>IF(STATS!AO7&lt;&gt;"",1,0)</f>
        <v>1</v>
      </c>
      <c r="E39" s="68">
        <f t="shared" si="0"/>
        <v>8</v>
      </c>
    </row>
    <row r="40" spans="1:5" ht="14.25" customHeight="1">
      <c r="A40" s="55" t="s">
        <v>99</v>
      </c>
      <c r="B40" s="47" t="s">
        <v>100</v>
      </c>
      <c r="C40" s="56">
        <v>4</v>
      </c>
      <c r="D40" s="71">
        <f>IF(STATS!AP7&lt;&gt;"",1,0)</f>
        <v>0</v>
      </c>
      <c r="E40" s="68">
        <f t="shared" si="0"/>
        <v>0</v>
      </c>
    </row>
    <row r="41" spans="1:5" ht="14.25" customHeight="1">
      <c r="A41" s="53" t="s">
        <v>101</v>
      </c>
      <c r="B41" s="46" t="s">
        <v>102</v>
      </c>
      <c r="C41" s="54">
        <v>4</v>
      </c>
      <c r="D41" s="71">
        <f>IF(STATS!AQ7&lt;&gt;"",1,0)</f>
        <v>0</v>
      </c>
      <c r="E41" s="68">
        <f t="shared" si="0"/>
        <v>0</v>
      </c>
    </row>
    <row r="42" spans="1:5" ht="14.25" customHeight="1">
      <c r="A42" s="53" t="s">
        <v>103</v>
      </c>
      <c r="B42" s="49" t="s">
        <v>104</v>
      </c>
      <c r="C42" s="54">
        <v>10</v>
      </c>
      <c r="D42" s="71">
        <f>IF(STATS!AR7&lt;&gt;"",1,0)</f>
        <v>0</v>
      </c>
      <c r="E42" s="68">
        <f t="shared" si="0"/>
        <v>0</v>
      </c>
    </row>
    <row r="43" spans="1:5" ht="14.25" customHeight="1">
      <c r="A43" s="53" t="s">
        <v>105</v>
      </c>
      <c r="B43" s="46" t="s">
        <v>274</v>
      </c>
      <c r="C43" s="54">
        <v>6</v>
      </c>
      <c r="D43" s="71">
        <f>IF(STATS!AS7&lt;&gt;"",1,0)</f>
        <v>0</v>
      </c>
      <c r="E43" s="68">
        <f t="shared" ref="E43:E74" si="1">C43*D43</f>
        <v>0</v>
      </c>
    </row>
    <row r="44" spans="1:5" ht="14.25" customHeight="1">
      <c r="A44" s="53" t="s">
        <v>292</v>
      </c>
      <c r="B44" s="46" t="s">
        <v>106</v>
      </c>
      <c r="C44" s="54">
        <v>10</v>
      </c>
      <c r="D44" s="71">
        <f>IF(STATS!AT7&lt;&gt;"",1,0)</f>
        <v>0</v>
      </c>
      <c r="E44" s="68">
        <f t="shared" si="1"/>
        <v>0</v>
      </c>
    </row>
    <row r="45" spans="1:5" ht="14.25" customHeight="1">
      <c r="A45" s="55" t="s">
        <v>107</v>
      </c>
      <c r="B45" s="46" t="s">
        <v>108</v>
      </c>
      <c r="C45" s="56">
        <v>10</v>
      </c>
      <c r="D45" s="71">
        <f>IF(STATS!AU7&lt;&gt;"",1,0)</f>
        <v>0</v>
      </c>
      <c r="E45" s="68">
        <f t="shared" si="1"/>
        <v>0</v>
      </c>
    </row>
    <row r="46" spans="1:5" ht="14.25" customHeight="1">
      <c r="A46" s="55" t="s">
        <v>109</v>
      </c>
      <c r="B46" s="49" t="s">
        <v>275</v>
      </c>
      <c r="C46" s="56">
        <v>4</v>
      </c>
      <c r="D46" s="71">
        <f>IF(STATS!AV7&lt;&gt;"",1,0)</f>
        <v>0</v>
      </c>
      <c r="E46" s="68">
        <f t="shared" si="1"/>
        <v>0</v>
      </c>
    </row>
    <row r="47" spans="1:5" ht="14.25" customHeight="1">
      <c r="A47" s="53" t="s">
        <v>111</v>
      </c>
      <c r="B47" s="46" t="s">
        <v>112</v>
      </c>
      <c r="C47" s="54">
        <v>10</v>
      </c>
      <c r="D47" s="71">
        <f>IF(STATS!AX7&lt;&gt;"",1,0)</f>
        <v>0</v>
      </c>
      <c r="E47" s="68">
        <f t="shared" si="1"/>
        <v>0</v>
      </c>
    </row>
    <row r="48" spans="1:5" ht="14.25" customHeight="1">
      <c r="A48" s="55" t="s">
        <v>113</v>
      </c>
      <c r="B48" s="46" t="s">
        <v>114</v>
      </c>
      <c r="C48" s="56">
        <v>8</v>
      </c>
      <c r="D48" s="71">
        <f>IF(STATS!AY7&lt;&gt;"",1,0)</f>
        <v>0</v>
      </c>
      <c r="E48" s="68">
        <f t="shared" si="1"/>
        <v>0</v>
      </c>
    </row>
    <row r="49" spans="1:5" ht="14.25" customHeight="1">
      <c r="A49" s="53" t="s">
        <v>115</v>
      </c>
      <c r="B49" s="46" t="s">
        <v>116</v>
      </c>
      <c r="C49" s="54">
        <v>7</v>
      </c>
      <c r="D49" s="71">
        <f>IF(STATS!AZ7&lt;&gt;"",1,0)</f>
        <v>0</v>
      </c>
      <c r="E49" s="68">
        <f t="shared" si="1"/>
        <v>0</v>
      </c>
    </row>
    <row r="50" spans="1:5" ht="14.25" customHeight="1">
      <c r="A50" s="53" t="s">
        <v>261</v>
      </c>
      <c r="B50" s="46" t="s">
        <v>117</v>
      </c>
      <c r="C50" s="54">
        <v>6</v>
      </c>
      <c r="D50" s="71">
        <f>IF(STATS!BA7&lt;&gt;"",1,0)</f>
        <v>0</v>
      </c>
      <c r="E50" s="68">
        <f t="shared" si="1"/>
        <v>0</v>
      </c>
    </row>
    <row r="51" spans="1:5" ht="14.25" customHeight="1">
      <c r="A51" s="55" t="s">
        <v>118</v>
      </c>
      <c r="B51" s="46" t="s">
        <v>119</v>
      </c>
      <c r="C51" s="56">
        <v>10</v>
      </c>
      <c r="D51" s="71">
        <f>IF(STATS!BB7&lt;&gt;"",1,0)</f>
        <v>1</v>
      </c>
      <c r="E51" s="68">
        <f t="shared" si="1"/>
        <v>10</v>
      </c>
    </row>
    <row r="52" spans="1:5" ht="14.25" customHeight="1">
      <c r="A52" s="55" t="s">
        <v>120</v>
      </c>
      <c r="B52" s="46" t="s">
        <v>121</v>
      </c>
      <c r="C52" s="56">
        <v>8</v>
      </c>
      <c r="D52" s="71">
        <f>IF(STATS!BC7&lt;&gt;"",1,0)</f>
        <v>0</v>
      </c>
      <c r="E52" s="68">
        <f t="shared" si="1"/>
        <v>0</v>
      </c>
    </row>
    <row r="53" spans="1:5" ht="14.25" customHeight="1">
      <c r="A53" s="55" t="s">
        <v>122</v>
      </c>
      <c r="B53" s="46" t="s">
        <v>295</v>
      </c>
      <c r="C53" s="56">
        <v>6</v>
      </c>
      <c r="D53" s="71">
        <f>IF(STATS!BD7&lt;&gt;"",1,0)</f>
        <v>0</v>
      </c>
      <c r="E53" s="68">
        <f t="shared" si="1"/>
        <v>0</v>
      </c>
    </row>
    <row r="54" spans="1:5" ht="14.25" customHeight="1">
      <c r="A54" s="55" t="s">
        <v>123</v>
      </c>
      <c r="B54" s="47" t="s">
        <v>294</v>
      </c>
      <c r="C54" s="56">
        <v>7</v>
      </c>
      <c r="D54" s="71">
        <f>IF(STATS!BE7&lt;&gt;"",1,0)</f>
        <v>0</v>
      </c>
      <c r="E54" s="68">
        <f t="shared" si="1"/>
        <v>0</v>
      </c>
    </row>
    <row r="55" spans="1:5" ht="14.25" customHeight="1">
      <c r="A55" s="55" t="s">
        <v>124</v>
      </c>
      <c r="B55" s="47" t="s">
        <v>293</v>
      </c>
      <c r="C55" s="56">
        <v>8</v>
      </c>
      <c r="D55" s="71">
        <f>IF(STATS!BF7&lt;&gt;"",1,0)</f>
        <v>0</v>
      </c>
      <c r="E55" s="68">
        <f t="shared" si="1"/>
        <v>0</v>
      </c>
    </row>
    <row r="56" spans="1:5" ht="14.25" customHeight="1">
      <c r="A56" s="53" t="s">
        <v>125</v>
      </c>
      <c r="B56" s="49" t="s">
        <v>276</v>
      </c>
      <c r="C56" s="54">
        <v>7</v>
      </c>
      <c r="D56" s="71">
        <f>IF(STATS!BH7&lt;&gt;"",1,0)</f>
        <v>0</v>
      </c>
      <c r="E56" s="68">
        <f t="shared" si="1"/>
        <v>0</v>
      </c>
    </row>
    <row r="57" spans="1:5" ht="14.25" customHeight="1">
      <c r="A57" s="55" t="s">
        <v>126</v>
      </c>
      <c r="B57" s="46" t="s">
        <v>127</v>
      </c>
      <c r="C57" s="56">
        <v>7</v>
      </c>
      <c r="D57" s="71">
        <f>IF(STATS!BI7&lt;&gt;"",1,0)</f>
        <v>0</v>
      </c>
      <c r="E57" s="68">
        <f t="shared" si="1"/>
        <v>0</v>
      </c>
    </row>
    <row r="58" spans="1:5" ht="14.25" customHeight="1">
      <c r="A58" s="53" t="s">
        <v>128</v>
      </c>
      <c r="B58" s="46" t="s">
        <v>129</v>
      </c>
      <c r="C58" s="54">
        <v>8</v>
      </c>
      <c r="D58" s="71">
        <f>IF(STATS!BJ7&lt;&gt;"",1,0)</f>
        <v>0</v>
      </c>
      <c r="E58" s="68">
        <f t="shared" si="1"/>
        <v>0</v>
      </c>
    </row>
    <row r="59" spans="1:5" ht="14.25" customHeight="1">
      <c r="A59" s="55" t="s">
        <v>130</v>
      </c>
      <c r="B59" s="46" t="s">
        <v>131</v>
      </c>
      <c r="C59" s="56">
        <v>9</v>
      </c>
      <c r="D59" s="71">
        <f>IF(STATS!BK7&lt;&gt;"",1,0)</f>
        <v>0</v>
      </c>
      <c r="E59" s="68">
        <f t="shared" si="1"/>
        <v>0</v>
      </c>
    </row>
    <row r="60" spans="1:5" ht="14.25" customHeight="1">
      <c r="A60" s="55" t="s">
        <v>277</v>
      </c>
      <c r="B60" s="46" t="s">
        <v>132</v>
      </c>
      <c r="C60" s="56">
        <v>9</v>
      </c>
      <c r="D60" s="71">
        <f>IF(STATS!BL7&lt;&gt;"",1,0)</f>
        <v>0</v>
      </c>
      <c r="E60" s="68">
        <f t="shared" si="1"/>
        <v>0</v>
      </c>
    </row>
    <row r="61" spans="1:5" ht="14.25" customHeight="1">
      <c r="A61" s="55" t="s">
        <v>133</v>
      </c>
      <c r="B61" s="46" t="s">
        <v>134</v>
      </c>
      <c r="C61" s="56">
        <v>6</v>
      </c>
      <c r="D61" s="71">
        <f>IF(STATS!BM7&lt;&gt;"",1,0)</f>
        <v>1</v>
      </c>
      <c r="E61" s="68">
        <f t="shared" si="1"/>
        <v>6</v>
      </c>
    </row>
    <row r="62" spans="1:5" ht="14.25" customHeight="1">
      <c r="A62" s="55" t="s">
        <v>135</v>
      </c>
      <c r="B62" s="46" t="s">
        <v>136</v>
      </c>
      <c r="C62" s="56">
        <v>6</v>
      </c>
      <c r="D62" s="71">
        <f>IF(STATS!BN7&lt;&gt;"",1,0)</f>
        <v>1</v>
      </c>
      <c r="E62" s="68">
        <f t="shared" si="1"/>
        <v>6</v>
      </c>
    </row>
    <row r="63" spans="1:5" ht="14.25" customHeight="1">
      <c r="A63" s="53" t="s">
        <v>137</v>
      </c>
      <c r="B63" s="46" t="s">
        <v>138</v>
      </c>
      <c r="C63" s="54">
        <v>1</v>
      </c>
      <c r="D63" s="71">
        <f>IF(STATS!BP7&lt;&gt;"",1,0)</f>
        <v>0</v>
      </c>
      <c r="E63" s="68">
        <f t="shared" si="1"/>
        <v>0</v>
      </c>
    </row>
    <row r="64" spans="1:5" ht="14.25" customHeight="1">
      <c r="A64" s="55" t="s">
        <v>139</v>
      </c>
      <c r="B64" s="46" t="s">
        <v>140</v>
      </c>
      <c r="C64" s="56">
        <v>5</v>
      </c>
      <c r="D64" s="71">
        <f>IF(STATS!BQ7&lt;&gt;"",1,0)</f>
        <v>1</v>
      </c>
      <c r="E64" s="68">
        <f t="shared" si="1"/>
        <v>5</v>
      </c>
    </row>
    <row r="65" spans="1:5" ht="14.25" customHeight="1">
      <c r="A65" s="55" t="s">
        <v>141</v>
      </c>
      <c r="B65" s="47" t="s">
        <v>142</v>
      </c>
      <c r="C65" s="56">
        <v>5</v>
      </c>
      <c r="D65" s="71">
        <f>IF(STATS!BR7&lt;&gt;"",1,0)</f>
        <v>0</v>
      </c>
      <c r="E65" s="68">
        <f t="shared" si="1"/>
        <v>0</v>
      </c>
    </row>
    <row r="66" spans="1:5" ht="14.25" customHeight="1">
      <c r="A66" s="55" t="s">
        <v>143</v>
      </c>
      <c r="B66" s="46" t="s">
        <v>144</v>
      </c>
      <c r="C66" s="56">
        <v>8</v>
      </c>
      <c r="D66" s="71">
        <f>IF(STATS!BS7&lt;&gt;"",1,0)</f>
        <v>0</v>
      </c>
      <c r="E66" s="68">
        <f t="shared" si="1"/>
        <v>0</v>
      </c>
    </row>
    <row r="67" spans="1:5" ht="14.25" customHeight="1">
      <c r="A67" s="55" t="s">
        <v>145</v>
      </c>
      <c r="B67" s="46" t="s">
        <v>146</v>
      </c>
      <c r="C67" s="56">
        <v>9</v>
      </c>
      <c r="D67" s="71">
        <f>IF(STATS!BT7&lt;&gt;"",1,0)</f>
        <v>0</v>
      </c>
      <c r="E67" s="68">
        <f t="shared" si="1"/>
        <v>0</v>
      </c>
    </row>
    <row r="68" spans="1:5" ht="14.25" customHeight="1">
      <c r="A68" s="55" t="s">
        <v>147</v>
      </c>
      <c r="B68" s="46" t="s">
        <v>148</v>
      </c>
      <c r="C68" s="56">
        <v>7</v>
      </c>
      <c r="D68" s="71">
        <f>IF(STATS!BU7&lt;&gt;"",1,0)</f>
        <v>1</v>
      </c>
      <c r="E68" s="68">
        <f t="shared" si="1"/>
        <v>7</v>
      </c>
    </row>
    <row r="69" spans="1:5" ht="14.25" customHeight="1">
      <c r="A69" s="55" t="s">
        <v>278</v>
      </c>
      <c r="B69" s="46" t="s">
        <v>467</v>
      </c>
      <c r="C69" s="56">
        <v>9</v>
      </c>
      <c r="D69" s="71">
        <f>IF(STATS!BV7&lt;&gt;"",1,0)</f>
        <v>0</v>
      </c>
      <c r="E69" s="68">
        <f t="shared" si="1"/>
        <v>0</v>
      </c>
    </row>
    <row r="70" spans="1:5" ht="14.25" customHeight="1">
      <c r="A70" s="55" t="s">
        <v>149</v>
      </c>
      <c r="B70" s="46" t="s">
        <v>150</v>
      </c>
      <c r="C70" s="56">
        <v>10</v>
      </c>
      <c r="D70" s="71">
        <f>IF(STATS!BW7&lt;&gt;"",1,0)</f>
        <v>0</v>
      </c>
      <c r="E70" s="68">
        <f t="shared" si="1"/>
        <v>0</v>
      </c>
    </row>
    <row r="71" spans="1:5" ht="14.25" customHeight="1">
      <c r="A71" s="53" t="s">
        <v>151</v>
      </c>
      <c r="B71" s="47" t="s">
        <v>279</v>
      </c>
      <c r="C71" s="54">
        <v>8</v>
      </c>
      <c r="D71" s="71">
        <f>IF(STATS!BX7&lt;&gt;"",1,0)</f>
        <v>0</v>
      </c>
      <c r="E71" s="68">
        <f t="shared" si="1"/>
        <v>0</v>
      </c>
    </row>
    <row r="72" spans="1:5" ht="14.25" customHeight="1">
      <c r="A72" s="55" t="s">
        <v>152</v>
      </c>
      <c r="B72" s="46" t="s">
        <v>153</v>
      </c>
      <c r="C72" s="56">
        <v>8</v>
      </c>
      <c r="D72" s="71">
        <f>IF(STATS!BY7&lt;&gt;"",1,0)</f>
        <v>1</v>
      </c>
      <c r="E72" s="68">
        <f t="shared" si="1"/>
        <v>8</v>
      </c>
    </row>
    <row r="73" spans="1:5" ht="14.25" customHeight="1">
      <c r="A73" s="53" t="s">
        <v>154</v>
      </c>
      <c r="B73" s="46" t="s">
        <v>155</v>
      </c>
      <c r="C73" s="54">
        <v>6</v>
      </c>
      <c r="D73" s="71">
        <f>IF(STATS!BZ7&lt;&gt;"",1,0)</f>
        <v>0</v>
      </c>
      <c r="E73" s="68">
        <f t="shared" si="1"/>
        <v>0</v>
      </c>
    </row>
    <row r="74" spans="1:5" ht="14.25" customHeight="1">
      <c r="A74" s="53" t="s">
        <v>156</v>
      </c>
      <c r="B74" s="46" t="s">
        <v>296</v>
      </c>
      <c r="C74" s="54">
        <v>8</v>
      </c>
      <c r="D74" s="71">
        <f>IF(STATS!CA7&lt;&gt;"",1,0)</f>
        <v>0</v>
      </c>
      <c r="E74" s="68">
        <f t="shared" si="1"/>
        <v>0</v>
      </c>
    </row>
    <row r="75" spans="1:5" ht="14.25" customHeight="1">
      <c r="A75" s="55" t="s">
        <v>157</v>
      </c>
      <c r="B75" s="46" t="s">
        <v>272</v>
      </c>
      <c r="C75" s="56">
        <v>7</v>
      </c>
      <c r="D75" s="71">
        <f>IF(STATS!CB7&lt;&gt;"",1,0)</f>
        <v>1</v>
      </c>
      <c r="E75" s="68">
        <f t="shared" ref="E75:E107" si="2">C75*D75</f>
        <v>7</v>
      </c>
    </row>
    <row r="76" spans="1:5" ht="14.25" customHeight="1">
      <c r="A76" s="53" t="s">
        <v>158</v>
      </c>
      <c r="B76" s="46" t="s">
        <v>159</v>
      </c>
      <c r="C76" s="54">
        <v>9</v>
      </c>
      <c r="D76" s="71">
        <f>IF(STATS!CC7&lt;&gt;"",1,0)</f>
        <v>0</v>
      </c>
      <c r="E76" s="68">
        <f t="shared" si="2"/>
        <v>0</v>
      </c>
    </row>
    <row r="77" spans="1:5" ht="14.25" customHeight="1">
      <c r="A77" s="53" t="s">
        <v>160</v>
      </c>
      <c r="B77" s="46" t="s">
        <v>161</v>
      </c>
      <c r="C77" s="54">
        <v>6</v>
      </c>
      <c r="D77" s="71">
        <f>IF(STATS!CD7&lt;&gt;"",1,0)</f>
        <v>0</v>
      </c>
      <c r="E77" s="68">
        <f t="shared" si="2"/>
        <v>0</v>
      </c>
    </row>
    <row r="78" spans="1:5" ht="14.25" customHeight="1">
      <c r="A78" s="55" t="s">
        <v>162</v>
      </c>
      <c r="B78" s="46" t="s">
        <v>280</v>
      </c>
      <c r="C78" s="56">
        <v>5</v>
      </c>
      <c r="D78" s="71">
        <f>IF(STATS!CE7&lt;&gt;"",1,0)</f>
        <v>0</v>
      </c>
      <c r="E78" s="68">
        <f t="shared" si="2"/>
        <v>0</v>
      </c>
    </row>
    <row r="79" spans="1:5" ht="14.25" customHeight="1">
      <c r="A79" s="53" t="s">
        <v>163</v>
      </c>
      <c r="B79" s="46" t="s">
        <v>164</v>
      </c>
      <c r="C79" s="54">
        <v>7</v>
      </c>
      <c r="D79" s="71">
        <f>IF(STATS!CF7&lt;&gt;"",1,0)</f>
        <v>0</v>
      </c>
      <c r="E79" s="68">
        <f t="shared" si="2"/>
        <v>0</v>
      </c>
    </row>
    <row r="80" spans="1:5" ht="14.25" customHeight="1">
      <c r="A80" s="55" t="s">
        <v>165</v>
      </c>
      <c r="B80" s="46" t="s">
        <v>297</v>
      </c>
      <c r="C80" s="56">
        <v>10</v>
      </c>
      <c r="D80" s="71">
        <f>IF(STATS!CG7&lt;&gt;"",1,0)</f>
        <v>0</v>
      </c>
      <c r="E80" s="68">
        <f t="shared" si="2"/>
        <v>0</v>
      </c>
    </row>
    <row r="81" spans="1:5" ht="14.25" customHeight="1">
      <c r="A81" s="53" t="s">
        <v>166</v>
      </c>
      <c r="B81" s="46" t="s">
        <v>167</v>
      </c>
      <c r="C81" s="54">
        <v>9</v>
      </c>
      <c r="D81" s="71">
        <f>IF(STATS!CH7&lt;&gt;"",1,0)</f>
        <v>0</v>
      </c>
      <c r="E81" s="68">
        <f t="shared" si="2"/>
        <v>0</v>
      </c>
    </row>
    <row r="82" spans="1:5" ht="14.25" customHeight="1">
      <c r="A82" s="55" t="s">
        <v>256</v>
      </c>
      <c r="B82" s="46" t="s">
        <v>168</v>
      </c>
      <c r="C82" s="56">
        <v>8</v>
      </c>
      <c r="D82" s="71">
        <f>IF(STATS!CI7&lt;&gt;"",1,0)</f>
        <v>1</v>
      </c>
      <c r="E82" s="68">
        <f t="shared" si="2"/>
        <v>8</v>
      </c>
    </row>
    <row r="83" spans="1:5" ht="14.25" customHeight="1">
      <c r="A83" s="53" t="s">
        <v>169</v>
      </c>
      <c r="B83" s="46" t="s">
        <v>170</v>
      </c>
      <c r="C83" s="54">
        <v>10</v>
      </c>
      <c r="D83" s="71">
        <f>IF(STATS!CJ7&lt;&gt;"",1,0)</f>
        <v>0</v>
      </c>
      <c r="E83" s="68">
        <f t="shared" si="2"/>
        <v>0</v>
      </c>
    </row>
    <row r="84" spans="1:5" ht="14.25" customHeight="1">
      <c r="A84" s="55" t="s">
        <v>171</v>
      </c>
      <c r="B84" s="46" t="s">
        <v>172</v>
      </c>
      <c r="C84" s="56">
        <v>7</v>
      </c>
      <c r="D84" s="71">
        <f>IF(STATS!CK7&lt;&gt;"",1,0)</f>
        <v>0</v>
      </c>
      <c r="E84" s="68">
        <f t="shared" si="2"/>
        <v>0</v>
      </c>
    </row>
    <row r="85" spans="1:5" ht="14.25" customHeight="1">
      <c r="A85" s="55" t="s">
        <v>173</v>
      </c>
      <c r="B85" s="46" t="s">
        <v>174</v>
      </c>
      <c r="C85" s="56">
        <v>5</v>
      </c>
      <c r="D85" s="71">
        <f>IF(STATS!CL7&lt;&gt;"",1,0)</f>
        <v>0</v>
      </c>
      <c r="E85" s="68">
        <f t="shared" si="2"/>
        <v>0</v>
      </c>
    </row>
    <row r="86" spans="1:5" ht="14.25" customHeight="1">
      <c r="A86" s="55" t="s">
        <v>175</v>
      </c>
      <c r="B86" s="46" t="s">
        <v>298</v>
      </c>
      <c r="C86" s="56">
        <v>8</v>
      </c>
      <c r="D86" s="71">
        <f>IF(STATS!CM7&lt;&gt;"",1,0)</f>
        <v>1</v>
      </c>
      <c r="E86" s="68">
        <f t="shared" si="2"/>
        <v>8</v>
      </c>
    </row>
    <row r="87" spans="1:5" ht="14.25" customHeight="1">
      <c r="A87" s="55" t="s">
        <v>176</v>
      </c>
      <c r="B87" s="46" t="s">
        <v>177</v>
      </c>
      <c r="C87" s="56">
        <v>8</v>
      </c>
      <c r="D87" s="71">
        <f>IF(STATS!CN7&lt;&gt;"",1,0)</f>
        <v>0</v>
      </c>
      <c r="E87" s="68">
        <f t="shared" si="2"/>
        <v>0</v>
      </c>
    </row>
    <row r="88" spans="1:5" ht="14.25" customHeight="1">
      <c r="A88" s="53" t="s">
        <v>178</v>
      </c>
      <c r="B88" s="46" t="s">
        <v>179</v>
      </c>
      <c r="C88" s="54">
        <v>8</v>
      </c>
      <c r="D88" s="71">
        <f>IF(STATS!CO7&lt;&gt;"",1,0)</f>
        <v>0</v>
      </c>
      <c r="E88" s="68">
        <f t="shared" si="2"/>
        <v>0</v>
      </c>
    </row>
    <row r="89" spans="1:5" ht="14.25" customHeight="1">
      <c r="A89" s="53" t="s">
        <v>180</v>
      </c>
      <c r="B89" s="46" t="s">
        <v>181</v>
      </c>
      <c r="C89" s="54">
        <v>10</v>
      </c>
      <c r="D89" s="71">
        <f>IF(STATS!CP7&lt;&gt;"",1,0)</f>
        <v>0</v>
      </c>
      <c r="E89" s="68">
        <f t="shared" si="2"/>
        <v>0</v>
      </c>
    </row>
    <row r="90" spans="1:5" ht="14.25" customHeight="1">
      <c r="A90" s="55" t="s">
        <v>182</v>
      </c>
      <c r="B90" s="46" t="s">
        <v>183</v>
      </c>
      <c r="C90" s="56">
        <v>6</v>
      </c>
      <c r="D90" s="71">
        <f>IF(STATS!CQ7&lt;&gt;"",1,0)</f>
        <v>0</v>
      </c>
      <c r="E90" s="68">
        <f t="shared" si="2"/>
        <v>0</v>
      </c>
    </row>
    <row r="91" spans="1:5" ht="14.25" customHeight="1">
      <c r="A91" s="55" t="s">
        <v>184</v>
      </c>
      <c r="B91" s="46" t="s">
        <v>299</v>
      </c>
      <c r="C91" s="56">
        <v>8</v>
      </c>
      <c r="D91" s="71">
        <f>IF(STATS!CR7&lt;&gt;"",1,0)</f>
        <v>0</v>
      </c>
      <c r="E91" s="68">
        <f t="shared" si="2"/>
        <v>0</v>
      </c>
    </row>
    <row r="92" spans="1:5" ht="14.25" customHeight="1">
      <c r="A92" s="55" t="s">
        <v>185</v>
      </c>
      <c r="B92" s="47" t="s">
        <v>300</v>
      </c>
      <c r="C92" s="56">
        <v>8</v>
      </c>
      <c r="D92" s="71">
        <f>IF(STATS!CS7&lt;&gt;"",1,0)</f>
        <v>0</v>
      </c>
      <c r="E92" s="68">
        <f t="shared" si="2"/>
        <v>0</v>
      </c>
    </row>
    <row r="93" spans="1:5" ht="14.25" customHeight="1">
      <c r="A93" s="55" t="s">
        <v>186</v>
      </c>
      <c r="B93" s="46" t="s">
        <v>187</v>
      </c>
      <c r="C93" s="56">
        <v>9</v>
      </c>
      <c r="D93" s="71">
        <f>IF(STATS!CT7&lt;&gt;"",1,0)</f>
        <v>0</v>
      </c>
      <c r="E93" s="68">
        <f t="shared" si="2"/>
        <v>0</v>
      </c>
    </row>
    <row r="94" spans="1:5" ht="14.25" customHeight="1">
      <c r="A94" s="53" t="s">
        <v>188</v>
      </c>
      <c r="B94" s="46" t="s">
        <v>189</v>
      </c>
      <c r="C94" s="54">
        <v>7</v>
      </c>
      <c r="D94" s="71">
        <f>IF(STATS!EO7&lt;&gt;"",1,0)</f>
        <v>0</v>
      </c>
      <c r="E94" s="68">
        <f t="shared" si="2"/>
        <v>0</v>
      </c>
    </row>
    <row r="95" spans="1:5" ht="14.25" customHeight="1">
      <c r="A95" s="53" t="s">
        <v>253</v>
      </c>
      <c r="B95" s="46" t="s">
        <v>190</v>
      </c>
      <c r="C95" s="54">
        <v>8</v>
      </c>
      <c r="D95" s="71">
        <f>IF(STATS!CU7&lt;&gt;"",1,0)</f>
        <v>0</v>
      </c>
      <c r="E95" s="68">
        <f t="shared" si="2"/>
        <v>0</v>
      </c>
    </row>
    <row r="96" spans="1:5" ht="14.25" customHeight="1">
      <c r="A96" s="53" t="s">
        <v>301</v>
      </c>
      <c r="B96" s="46" t="s">
        <v>193</v>
      </c>
      <c r="C96" s="54">
        <v>9</v>
      </c>
      <c r="D96" s="71">
        <f>IF(STATS!CV7&lt;&gt;"",1,0)</f>
        <v>0</v>
      </c>
      <c r="E96" s="68">
        <f t="shared" si="2"/>
        <v>0</v>
      </c>
    </row>
    <row r="97" spans="1:5" ht="14.25" customHeight="1">
      <c r="A97" s="53" t="s">
        <v>458</v>
      </c>
      <c r="B97" s="46" t="s">
        <v>459</v>
      </c>
      <c r="C97" s="54">
        <v>9</v>
      </c>
      <c r="D97" s="71">
        <f>IF(STATS!CW14&lt;&gt;"",1,0)</f>
        <v>0</v>
      </c>
      <c r="E97" s="68">
        <f t="shared" si="2"/>
        <v>0</v>
      </c>
    </row>
    <row r="98" spans="1:5" ht="14.25" customHeight="1">
      <c r="A98" s="53" t="s">
        <v>192</v>
      </c>
      <c r="B98" s="46" t="s">
        <v>191</v>
      </c>
      <c r="C98" s="54">
        <v>7</v>
      </c>
      <c r="D98" s="71">
        <f>IF(STATS!CX7&lt;&gt;"",1,0)</f>
        <v>0</v>
      </c>
      <c r="E98" s="68">
        <f t="shared" si="2"/>
        <v>0</v>
      </c>
    </row>
    <row r="99" spans="1:5" ht="14.25" customHeight="1">
      <c r="A99" s="55" t="s">
        <v>194</v>
      </c>
      <c r="B99" s="46" t="s">
        <v>283</v>
      </c>
      <c r="C99" s="56">
        <v>9</v>
      </c>
      <c r="D99" s="71">
        <f>IF(STATS!CY7&lt;&gt;"",1,0)</f>
        <v>0</v>
      </c>
      <c r="E99" s="68">
        <f t="shared" si="2"/>
        <v>0</v>
      </c>
    </row>
    <row r="100" spans="1:5" ht="14.25" customHeight="1">
      <c r="A100" s="55" t="s">
        <v>195</v>
      </c>
      <c r="B100" s="46" t="s">
        <v>196</v>
      </c>
      <c r="C100" s="56">
        <v>3</v>
      </c>
      <c r="D100" s="71">
        <f>IF(STATS!CZ7&lt;&gt;"",1,0)</f>
        <v>0</v>
      </c>
      <c r="E100" s="68">
        <f t="shared" si="2"/>
        <v>0</v>
      </c>
    </row>
    <row r="101" spans="1:5" ht="14.25" customHeight="1">
      <c r="A101" s="55" t="s">
        <v>197</v>
      </c>
      <c r="B101" s="46" t="s">
        <v>284</v>
      </c>
      <c r="C101" s="56">
        <v>8</v>
      </c>
      <c r="D101" s="71">
        <f>IF(STATS!DA7&lt;&gt;"",1,0)</f>
        <v>0</v>
      </c>
      <c r="E101" s="68">
        <f t="shared" si="2"/>
        <v>0</v>
      </c>
    </row>
    <row r="102" spans="1:5" ht="14.25" customHeight="1">
      <c r="A102" s="53" t="s">
        <v>198</v>
      </c>
      <c r="B102" s="46" t="s">
        <v>199</v>
      </c>
      <c r="C102" s="54">
        <v>6</v>
      </c>
      <c r="D102" s="71">
        <f>IF(STATS!DC7&lt;&gt;"",1,0)</f>
        <v>1</v>
      </c>
      <c r="E102" s="68">
        <f t="shared" si="2"/>
        <v>6</v>
      </c>
    </row>
    <row r="103" spans="1:5" ht="14.25" customHeight="1">
      <c r="A103" s="53" t="s">
        <v>200</v>
      </c>
      <c r="B103" s="47" t="s">
        <v>201</v>
      </c>
      <c r="C103" s="54">
        <v>10</v>
      </c>
      <c r="D103" s="71">
        <f>IF(STATS!DD7&lt;&gt;"",1,0)</f>
        <v>0</v>
      </c>
      <c r="E103" s="68">
        <f t="shared" si="2"/>
        <v>0</v>
      </c>
    </row>
    <row r="104" spans="1:5" ht="14.25" customHeight="1">
      <c r="A104" s="53" t="s">
        <v>202</v>
      </c>
      <c r="B104" s="46" t="s">
        <v>304</v>
      </c>
      <c r="C104" s="54">
        <v>5</v>
      </c>
      <c r="D104" s="71">
        <f>IF(STATS!DE7&lt;&gt;"",1,0)</f>
        <v>0</v>
      </c>
      <c r="E104" s="68">
        <f t="shared" si="2"/>
        <v>0</v>
      </c>
    </row>
    <row r="105" spans="1:5" ht="14.25" customHeight="1">
      <c r="A105" s="55" t="s">
        <v>203</v>
      </c>
      <c r="B105" s="46" t="s">
        <v>204</v>
      </c>
      <c r="C105" s="56">
        <v>9</v>
      </c>
      <c r="D105" s="71">
        <f>IF(STATS!DF7&lt;&gt;"",1,0)</f>
        <v>1</v>
      </c>
      <c r="E105" s="68">
        <f t="shared" si="2"/>
        <v>9</v>
      </c>
    </row>
    <row r="106" spans="1:5" ht="14.25" customHeight="1">
      <c r="A106" s="55" t="s">
        <v>205</v>
      </c>
      <c r="B106" s="46" t="s">
        <v>206</v>
      </c>
      <c r="C106" s="56">
        <v>4</v>
      </c>
      <c r="D106" s="71">
        <f>IF(STATS!DG7&lt;&gt;"",1,0)</f>
        <v>1</v>
      </c>
      <c r="E106" s="68">
        <f t="shared" si="2"/>
        <v>4</v>
      </c>
    </row>
    <row r="107" spans="1:5" ht="14.25" customHeight="1">
      <c r="A107" s="55" t="s">
        <v>207</v>
      </c>
      <c r="B107" s="49" t="s">
        <v>208</v>
      </c>
      <c r="C107" s="56">
        <v>8</v>
      </c>
      <c r="D107" s="71">
        <f>IF(STATS!DH7&lt;&gt;"",1,0)</f>
        <v>0</v>
      </c>
      <c r="E107" s="68">
        <f t="shared" si="2"/>
        <v>0</v>
      </c>
    </row>
    <row r="108" spans="1:5" ht="14.25" customHeight="1">
      <c r="A108" s="53" t="s">
        <v>209</v>
      </c>
      <c r="B108" s="49" t="s">
        <v>210</v>
      </c>
      <c r="C108" s="54">
        <v>8</v>
      </c>
      <c r="D108" s="71">
        <f>IF(STATS!DI7&lt;&gt;"",1,0)</f>
        <v>0</v>
      </c>
      <c r="E108" s="68">
        <f t="shared" ref="E108:E135" si="3">C108*D108</f>
        <v>0</v>
      </c>
    </row>
    <row r="109" spans="1:5" ht="14.25" customHeight="1">
      <c r="A109" s="55" t="s">
        <v>211</v>
      </c>
      <c r="B109" s="50" t="s">
        <v>212</v>
      </c>
      <c r="C109" s="56">
        <v>9</v>
      </c>
      <c r="D109" s="71">
        <f>IF(STATS!DJ7&lt;&gt;"",1,0)</f>
        <v>1</v>
      </c>
      <c r="E109" s="68">
        <f t="shared" si="3"/>
        <v>9</v>
      </c>
    </row>
    <row r="110" spans="1:5" ht="14.25" customHeight="1">
      <c r="A110" s="53" t="s">
        <v>213</v>
      </c>
      <c r="B110" s="49" t="s">
        <v>214</v>
      </c>
      <c r="C110" s="54">
        <v>8</v>
      </c>
      <c r="D110" s="71">
        <f>IF(STATS!DK7&lt;&gt;"",1,0)</f>
        <v>0</v>
      </c>
      <c r="E110" s="68">
        <f t="shared" si="3"/>
        <v>0</v>
      </c>
    </row>
    <row r="111" spans="1:5" ht="14.25" customHeight="1">
      <c r="A111" s="53" t="s">
        <v>215</v>
      </c>
      <c r="B111" s="46" t="s">
        <v>216</v>
      </c>
      <c r="C111" s="54">
        <v>5</v>
      </c>
      <c r="D111" s="71">
        <f>IF(STATS!DL7&lt;&gt;"",1,0)</f>
        <v>0</v>
      </c>
      <c r="E111" s="68">
        <f t="shared" si="3"/>
        <v>0</v>
      </c>
    </row>
    <row r="112" spans="1:5" ht="14.25" customHeight="1">
      <c r="A112" s="55" t="s">
        <v>217</v>
      </c>
      <c r="B112" s="48" t="s">
        <v>303</v>
      </c>
      <c r="C112" s="56">
        <v>10</v>
      </c>
      <c r="D112" s="71">
        <f>IF(STATS!DM7&lt;&gt;"",1,0)</f>
        <v>0</v>
      </c>
      <c r="E112" s="68">
        <f t="shared" si="3"/>
        <v>0</v>
      </c>
    </row>
    <row r="113" spans="1:5" s="33" customFormat="1" ht="14.25" customHeight="1">
      <c r="A113" s="57" t="s">
        <v>218</v>
      </c>
      <c r="B113" s="51" t="s">
        <v>219</v>
      </c>
      <c r="C113" s="58">
        <v>9</v>
      </c>
      <c r="D113" s="71">
        <f>IF(STATS!DN7&lt;&gt;"",1,0)</f>
        <v>0</v>
      </c>
      <c r="E113" s="68">
        <f t="shared" si="3"/>
        <v>0</v>
      </c>
    </row>
    <row r="114" spans="1:5" ht="14.25" customHeight="1">
      <c r="A114" s="55" t="s">
        <v>220</v>
      </c>
      <c r="B114" s="46" t="s">
        <v>282</v>
      </c>
      <c r="C114" s="56">
        <v>5</v>
      </c>
      <c r="D114" s="71">
        <f>IF(STATS!DP7&lt;&gt;"",1,0)</f>
        <v>1</v>
      </c>
      <c r="E114" s="68">
        <f t="shared" si="3"/>
        <v>5</v>
      </c>
    </row>
    <row r="115" spans="1:5" ht="14.25" customHeight="1">
      <c r="A115" s="53" t="s">
        <v>221</v>
      </c>
      <c r="B115" s="46" t="s">
        <v>281</v>
      </c>
      <c r="C115" s="54">
        <v>8</v>
      </c>
      <c r="D115" s="71">
        <f>IF(STATS!DQ7&lt;&gt;"",1,0)</f>
        <v>0</v>
      </c>
      <c r="E115" s="68">
        <f t="shared" si="3"/>
        <v>0</v>
      </c>
    </row>
    <row r="116" spans="1:5" ht="14.25" customHeight="1">
      <c r="A116" s="55" t="s">
        <v>222</v>
      </c>
      <c r="B116" s="46" t="s">
        <v>255</v>
      </c>
      <c r="C116" s="56">
        <v>3</v>
      </c>
      <c r="D116" s="71">
        <f>IF(STATS!DR7&lt;&gt;"",1,0)</f>
        <v>0</v>
      </c>
      <c r="E116" s="68">
        <f t="shared" si="3"/>
        <v>0</v>
      </c>
    </row>
    <row r="117" spans="1:5" ht="14.25" customHeight="1">
      <c r="A117" s="53" t="s">
        <v>223</v>
      </c>
      <c r="B117" s="46" t="s">
        <v>224</v>
      </c>
      <c r="C117" s="54">
        <v>9</v>
      </c>
      <c r="D117" s="71">
        <f>IF(STATS!DS7&lt;&gt;"",1,0)</f>
        <v>0</v>
      </c>
      <c r="E117" s="68">
        <f t="shared" si="3"/>
        <v>0</v>
      </c>
    </row>
    <row r="118" spans="1:5" ht="14.25" customHeight="1">
      <c r="A118" s="53" t="s">
        <v>477</v>
      </c>
      <c r="B118" s="46" t="s">
        <v>225</v>
      </c>
      <c r="C118" s="54">
        <v>1</v>
      </c>
      <c r="D118" s="71">
        <f>IF(STATS!DT7&lt;&gt;"",1,0)</f>
        <v>0</v>
      </c>
      <c r="E118" s="68">
        <f t="shared" si="3"/>
        <v>0</v>
      </c>
    </row>
    <row r="119" spans="1:5" ht="14.25" customHeight="1">
      <c r="A119" s="55" t="s">
        <v>226</v>
      </c>
      <c r="B119" s="46" t="s">
        <v>227</v>
      </c>
      <c r="C119" s="56">
        <v>1</v>
      </c>
      <c r="D119" s="71">
        <f>IF(STATS!DU7&lt;&gt;"",1,0)</f>
        <v>1</v>
      </c>
      <c r="E119" s="68">
        <f t="shared" si="3"/>
        <v>1</v>
      </c>
    </row>
    <row r="120" spans="1:5" ht="14.25" customHeight="1">
      <c r="A120" s="55" t="s">
        <v>307</v>
      </c>
      <c r="B120" s="46" t="s">
        <v>308</v>
      </c>
      <c r="C120" s="56">
        <v>1</v>
      </c>
      <c r="D120" s="71">
        <f>IF(STATS!DV7&lt;&gt;"",1,0)</f>
        <v>0</v>
      </c>
      <c r="E120" s="68">
        <f t="shared" si="3"/>
        <v>0</v>
      </c>
    </row>
    <row r="121" spans="1:5" ht="14.25" customHeight="1">
      <c r="A121" s="55" t="s">
        <v>228</v>
      </c>
      <c r="B121" s="46" t="s">
        <v>229</v>
      </c>
      <c r="C121" s="56">
        <v>10</v>
      </c>
      <c r="D121" s="71">
        <f>IF(STATS!DW7&lt;&gt;"",1,0)</f>
        <v>0</v>
      </c>
      <c r="E121" s="68">
        <f t="shared" si="3"/>
        <v>0</v>
      </c>
    </row>
    <row r="122" spans="1:5" ht="14.25" customHeight="1">
      <c r="A122" s="55" t="s">
        <v>230</v>
      </c>
      <c r="B122" s="46" t="s">
        <v>231</v>
      </c>
      <c r="C122" s="56">
        <v>9</v>
      </c>
      <c r="D122" s="71">
        <f>IF(STATS!DX7&lt;&gt;"",1,0)</f>
        <v>0</v>
      </c>
      <c r="E122" s="68">
        <f t="shared" si="3"/>
        <v>0</v>
      </c>
    </row>
    <row r="123" spans="1:5" ht="14.25" customHeight="1">
      <c r="A123" s="55" t="s">
        <v>232</v>
      </c>
      <c r="B123" s="46" t="s">
        <v>233</v>
      </c>
      <c r="C123" s="56">
        <v>9</v>
      </c>
      <c r="D123" s="71">
        <f>IF(STATS!DY7&lt;&gt;"",1,0)</f>
        <v>1</v>
      </c>
      <c r="E123" s="68">
        <f t="shared" si="3"/>
        <v>9</v>
      </c>
    </row>
    <row r="124" spans="1:5" ht="14.25" customHeight="1">
      <c r="A124" s="55" t="s">
        <v>234</v>
      </c>
      <c r="B124" s="46" t="s">
        <v>235</v>
      </c>
      <c r="C124" s="56">
        <v>9</v>
      </c>
      <c r="D124" s="71">
        <f>IF(STATS!DZ7&lt;&gt;"",1,0)</f>
        <v>1</v>
      </c>
      <c r="E124" s="68">
        <f t="shared" si="3"/>
        <v>9</v>
      </c>
    </row>
    <row r="125" spans="1:5" ht="14.25" customHeight="1">
      <c r="A125" s="53" t="s">
        <v>236</v>
      </c>
      <c r="B125" s="46" t="s">
        <v>273</v>
      </c>
      <c r="C125" s="54">
        <v>10</v>
      </c>
      <c r="D125" s="71">
        <f>IF(STATS!EA7&lt;&gt;"",1,0)</f>
        <v>0</v>
      </c>
      <c r="E125" s="68">
        <f t="shared" si="3"/>
        <v>0</v>
      </c>
    </row>
    <row r="126" spans="1:5" ht="14.25" customHeight="1">
      <c r="A126" s="55" t="s">
        <v>237</v>
      </c>
      <c r="B126" s="46" t="s">
        <v>238</v>
      </c>
      <c r="C126" s="56">
        <v>9</v>
      </c>
      <c r="D126" s="71">
        <f>IF(STATS!EB7&lt;&gt;"",1,0)</f>
        <v>0</v>
      </c>
      <c r="E126" s="68">
        <f t="shared" si="3"/>
        <v>0</v>
      </c>
    </row>
    <row r="127" spans="1:5" ht="14.25" customHeight="1">
      <c r="A127" s="55" t="s">
        <v>239</v>
      </c>
      <c r="B127" s="46" t="s">
        <v>240</v>
      </c>
      <c r="C127" s="56">
        <v>9</v>
      </c>
      <c r="D127" s="71">
        <f>IF(STATS!EC7&lt;&gt;"",1,0)</f>
        <v>0</v>
      </c>
      <c r="E127" s="68">
        <f t="shared" si="3"/>
        <v>0</v>
      </c>
    </row>
    <row r="128" spans="1:5" ht="14.25" customHeight="1">
      <c r="A128" s="55" t="s">
        <v>241</v>
      </c>
      <c r="B128" s="46" t="s">
        <v>242</v>
      </c>
      <c r="C128" s="56">
        <v>7</v>
      </c>
      <c r="D128" s="71">
        <f>IF(STATS!ED7&lt;&gt;"",1,0)</f>
        <v>1</v>
      </c>
      <c r="E128" s="68">
        <f t="shared" si="3"/>
        <v>7</v>
      </c>
    </row>
    <row r="129" spans="1:5" ht="14.25" customHeight="1">
      <c r="A129" s="55" t="s">
        <v>243</v>
      </c>
      <c r="B129" s="46" t="s">
        <v>244</v>
      </c>
      <c r="C129" s="56">
        <v>6</v>
      </c>
      <c r="D129" s="71">
        <f>IF(STATS!EE7&lt;&gt;"",1,0)</f>
        <v>1</v>
      </c>
      <c r="E129" s="68">
        <f t="shared" si="3"/>
        <v>6</v>
      </c>
    </row>
    <row r="130" spans="1:5" ht="14.25" customHeight="1">
      <c r="A130" s="53" t="s">
        <v>311</v>
      </c>
      <c r="B130" s="46" t="s">
        <v>264</v>
      </c>
      <c r="C130" s="54">
        <v>6</v>
      </c>
      <c r="D130" s="71">
        <f>IF(STATS!EF7&lt;&gt;"",1,0)</f>
        <v>0</v>
      </c>
      <c r="E130" s="68">
        <f t="shared" si="3"/>
        <v>0</v>
      </c>
    </row>
    <row r="131" spans="1:5" ht="14.25" customHeight="1">
      <c r="A131" s="53" t="s">
        <v>245</v>
      </c>
      <c r="B131" s="49" t="s">
        <v>246</v>
      </c>
      <c r="C131" s="54">
        <v>5</v>
      </c>
      <c r="D131" s="71">
        <f>IF(STATS!EG7&lt;&gt;"",1,0)</f>
        <v>0</v>
      </c>
      <c r="E131" s="68">
        <f t="shared" si="3"/>
        <v>0</v>
      </c>
    </row>
    <row r="132" spans="1:5" ht="14.25" customHeight="1">
      <c r="A132" s="53" t="s">
        <v>247</v>
      </c>
      <c r="B132" s="49" t="s">
        <v>254</v>
      </c>
      <c r="C132" s="54">
        <v>7</v>
      </c>
      <c r="D132" s="71">
        <f>IF(STATS!EH7&lt;&gt;"",1,0)</f>
        <v>0</v>
      </c>
      <c r="E132" s="68">
        <f t="shared" si="3"/>
        <v>0</v>
      </c>
    </row>
    <row r="133" spans="1:5" ht="14.25" customHeight="1">
      <c r="A133" s="55" t="s">
        <v>248</v>
      </c>
      <c r="B133" s="48" t="s">
        <v>258</v>
      </c>
      <c r="C133" s="54">
        <v>8</v>
      </c>
      <c r="D133" s="71">
        <f>IF(STATS!EI7&lt;&gt;"",1,0)</f>
        <v>0</v>
      </c>
      <c r="E133" s="68">
        <f t="shared" si="3"/>
        <v>0</v>
      </c>
    </row>
    <row r="134" spans="1:5" ht="14.25" customHeight="1">
      <c r="A134" s="55" t="s">
        <v>249</v>
      </c>
      <c r="B134" s="46" t="s">
        <v>250</v>
      </c>
      <c r="C134" s="56">
        <v>8</v>
      </c>
      <c r="D134" s="71">
        <f>IF(STATS!EJ7&lt;&gt;"",1,0)</f>
        <v>0</v>
      </c>
      <c r="E134" s="68">
        <f t="shared" si="3"/>
        <v>0</v>
      </c>
    </row>
    <row r="135" spans="1:5" ht="14.25" customHeight="1" thickBot="1">
      <c r="A135" s="59" t="s">
        <v>305</v>
      </c>
      <c r="B135" s="60" t="s">
        <v>306</v>
      </c>
      <c r="C135" s="61">
        <v>8</v>
      </c>
      <c r="D135" s="72">
        <f>IF(STATS!EK7&lt;&gt;"",1,0)</f>
        <v>0</v>
      </c>
      <c r="E135" s="68">
        <f t="shared" si="3"/>
        <v>0</v>
      </c>
    </row>
    <row r="136" spans="1:5" ht="14.25">
      <c r="A136" s="40"/>
      <c r="B136" s="40"/>
      <c r="C136" s="41"/>
      <c r="D136" s="69"/>
      <c r="E136" s="42"/>
    </row>
    <row r="137" spans="1:5" ht="15">
      <c r="A137" s="77" t="s">
        <v>251</v>
      </c>
      <c r="B137" s="40"/>
      <c r="C137" s="35"/>
      <c r="D137" s="43">
        <f>SUM(D9:D135)</f>
        <v>27</v>
      </c>
      <c r="E137" s="44"/>
    </row>
    <row r="138" spans="1:5" ht="15.75" thickBot="1">
      <c r="A138" s="77" t="s">
        <v>252</v>
      </c>
      <c r="B138" s="40"/>
      <c r="C138" s="45"/>
      <c r="D138" s="35"/>
      <c r="E138" s="107">
        <f>(SUM(E9:E135)/D137)</f>
        <v>6.9629629629629628</v>
      </c>
    </row>
    <row r="139" spans="1:5" ht="15.75" thickBot="1">
      <c r="A139" s="78" t="s">
        <v>263</v>
      </c>
      <c r="B139" s="74"/>
      <c r="C139" s="75"/>
      <c r="D139" s="76"/>
      <c r="E139" s="108">
        <f>(SUM(E9:E135)/D137)*SQRT(D137)</f>
        <v>36.18061686921655</v>
      </c>
    </row>
    <row r="141" spans="1:5">
      <c r="A141" s="34"/>
      <c r="B141" s="34"/>
      <c r="C141" s="32"/>
    </row>
    <row r="142" spans="1:5" ht="51" customHeight="1">
      <c r="A142" s="247" t="s">
        <v>262</v>
      </c>
      <c r="B142" s="247"/>
      <c r="C142" s="247"/>
      <c r="D142" s="247"/>
      <c r="E142" s="247"/>
    </row>
    <row r="143" spans="1:5">
      <c r="A143" s="34"/>
      <c r="B143" s="34"/>
      <c r="C143" s="32"/>
    </row>
    <row r="144" spans="1:5" ht="51" customHeight="1">
      <c r="A144" s="247" t="s">
        <v>302</v>
      </c>
      <c r="B144" s="247"/>
      <c r="C144" s="247"/>
      <c r="D144" s="247"/>
      <c r="E144" s="247"/>
    </row>
  </sheetData>
  <protectedRanges>
    <protectedRange sqref="D8:D135" name="number of species"/>
  </protectedRanges>
  <mergeCells count="2">
    <mergeCell ref="A142:E142"/>
    <mergeCell ref="A144:E144"/>
  </mergeCells>
  <phoneticPr fontId="0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K44"/>
  <sheetViews>
    <sheetView topLeftCell="A13" zoomScale="85" workbookViewId="0">
      <selection activeCell="A10" sqref="A10"/>
    </sheetView>
  </sheetViews>
  <sheetFormatPr defaultColWidth="23.7109375" defaultRowHeight="12.75"/>
  <cols>
    <col min="1" max="1" width="37.42578125" style="140" bestFit="1" customWidth="1"/>
    <col min="2" max="2" width="29.42578125" style="140" customWidth="1"/>
    <col min="3" max="3" width="14" style="140" bestFit="1" customWidth="1"/>
    <col min="4" max="4" width="20.140625" style="140" bestFit="1" customWidth="1"/>
    <col min="5" max="5" width="12" style="140" customWidth="1"/>
    <col min="6" max="9" width="23.7109375" style="140" customWidth="1"/>
    <col min="10" max="10" width="29.28515625" style="140" customWidth="1"/>
    <col min="11" max="16384" width="23.7109375" style="140"/>
  </cols>
  <sheetData>
    <row r="1" spans="1:11" ht="15">
      <c r="A1" s="202"/>
      <c r="B1" s="203"/>
      <c r="C1" s="204" t="s">
        <v>42</v>
      </c>
      <c r="D1" s="205" t="str">
        <f>IF('ENTRY '!I2="","",'ENTRY '!I2)</f>
        <v>Sand Lake</v>
      </c>
      <c r="E1" s="206"/>
      <c r="F1" s="159"/>
      <c r="G1" s="159"/>
      <c r="H1" s="159"/>
      <c r="I1" s="159"/>
      <c r="J1" s="159"/>
      <c r="K1" s="159"/>
    </row>
    <row r="2" spans="1:11" ht="15">
      <c r="A2" s="202"/>
      <c r="B2" s="203"/>
      <c r="C2" s="207" t="s">
        <v>20</v>
      </c>
      <c r="D2" s="208" t="str">
        <f>IF('ENTRY '!I3="","",'ENTRY '!I3)</f>
        <v>Washburn</v>
      </c>
      <c r="E2" s="206"/>
      <c r="F2" s="159"/>
      <c r="G2" s="159"/>
      <c r="H2" s="159"/>
      <c r="I2" s="159"/>
      <c r="J2" s="159"/>
      <c r="K2" s="159"/>
    </row>
    <row r="3" spans="1:11" ht="18.75">
      <c r="A3" s="202"/>
      <c r="B3" s="203"/>
      <c r="C3" s="207" t="s">
        <v>40</v>
      </c>
      <c r="D3" s="209">
        <f>IF('ENTRY '!I5="","",'ENTRY '!I5)</f>
        <v>42567</v>
      </c>
      <c r="E3" s="210"/>
      <c r="F3" s="154"/>
    </row>
    <row r="4" spans="1:11" ht="15.75" customHeight="1">
      <c r="A4" s="202"/>
      <c r="B4" s="203"/>
      <c r="C4" s="211" t="s">
        <v>316</v>
      </c>
      <c r="D4" s="212"/>
      <c r="E4" s="210"/>
    </row>
    <row r="5" spans="1:11" ht="15">
      <c r="A5" s="202"/>
      <c r="B5" s="203"/>
      <c r="C5" s="211" t="s">
        <v>317</v>
      </c>
      <c r="D5" s="212"/>
      <c r="E5" s="210"/>
    </row>
    <row r="6" spans="1:11" ht="15.75" thickBot="1">
      <c r="A6" s="202"/>
      <c r="B6" s="203"/>
      <c r="C6" s="213" t="s">
        <v>51</v>
      </c>
      <c r="D6" s="214"/>
      <c r="E6" s="210"/>
    </row>
    <row r="7" spans="1:11" ht="15.75" thickBot="1">
      <c r="A7" s="202"/>
      <c r="B7" s="203"/>
      <c r="C7" s="202"/>
      <c r="D7" s="202"/>
      <c r="E7" s="210"/>
    </row>
    <row r="8" spans="1:11" ht="15.75" thickBot="1">
      <c r="A8" s="215" t="s">
        <v>52</v>
      </c>
      <c r="B8" s="216" t="s">
        <v>53</v>
      </c>
      <c r="C8" s="217" t="s">
        <v>54</v>
      </c>
      <c r="D8" s="218" t="s">
        <v>55</v>
      </c>
      <c r="E8" s="219"/>
    </row>
    <row r="9" spans="1:11" ht="14.25" customHeight="1">
      <c r="A9" s="220" t="s">
        <v>58</v>
      </c>
      <c r="B9" s="221" t="s">
        <v>59</v>
      </c>
      <c r="C9" s="222">
        <v>6</v>
      </c>
      <c r="D9" s="168">
        <f>IF(STATS!J7&lt;&gt;"",1,0)</f>
        <v>1</v>
      </c>
      <c r="E9" s="167">
        <f t="shared" ref="E9:E35" si="0">C9*D9</f>
        <v>6</v>
      </c>
    </row>
    <row r="10" spans="1:11" ht="14.25" customHeight="1">
      <c r="A10" s="220" t="s">
        <v>475</v>
      </c>
      <c r="B10" s="221" t="s">
        <v>71</v>
      </c>
      <c r="C10" s="222">
        <v>7</v>
      </c>
      <c r="D10" s="168">
        <f>IF(STATS!S7&lt;&gt;"",1,0)</f>
        <v>1</v>
      </c>
      <c r="E10" s="167">
        <f t="shared" si="0"/>
        <v>7</v>
      </c>
    </row>
    <row r="11" spans="1:11" ht="14.25" customHeight="1">
      <c r="A11" s="220" t="s">
        <v>72</v>
      </c>
      <c r="B11" s="223" t="s">
        <v>73</v>
      </c>
      <c r="C11" s="222">
        <v>9</v>
      </c>
      <c r="D11" s="168">
        <f>IF(STATS!V7&lt;&gt;"",1,0)</f>
        <v>1</v>
      </c>
      <c r="E11" s="167">
        <f t="shared" si="0"/>
        <v>9</v>
      </c>
    </row>
    <row r="12" spans="1:11" ht="14.25" customHeight="1">
      <c r="A12" s="220" t="s">
        <v>77</v>
      </c>
      <c r="B12" s="221" t="s">
        <v>78</v>
      </c>
      <c r="C12" s="222">
        <v>5</v>
      </c>
      <c r="D12" s="168">
        <f>IF(STATS!Y7&lt;&gt;"",1,0)</f>
        <v>1</v>
      </c>
      <c r="E12" s="167">
        <f t="shared" si="0"/>
        <v>5</v>
      </c>
    </row>
    <row r="13" spans="1:11" s="224" customFormat="1" ht="14.25" customHeight="1">
      <c r="A13" s="220" t="s">
        <v>80</v>
      </c>
      <c r="B13" s="221" t="s">
        <v>81</v>
      </c>
      <c r="C13" s="222">
        <v>6</v>
      </c>
      <c r="D13" s="168">
        <f>IF(STATS!AA7&lt;&gt;"",1,0)</f>
        <v>1</v>
      </c>
      <c r="E13" s="167">
        <f t="shared" si="0"/>
        <v>6</v>
      </c>
      <c r="F13" s="140"/>
      <c r="G13" s="140"/>
      <c r="H13" s="140"/>
      <c r="I13" s="140"/>
      <c r="J13" s="140"/>
      <c r="K13" s="140"/>
    </row>
    <row r="14" spans="1:11" ht="14.25" customHeight="1">
      <c r="A14" s="220" t="s">
        <v>88</v>
      </c>
      <c r="B14" s="221" t="s">
        <v>89</v>
      </c>
      <c r="C14" s="222">
        <v>9</v>
      </c>
      <c r="D14" s="168">
        <f>IF(STATS!AF7&lt;&gt;"",1,0)</f>
        <v>1</v>
      </c>
      <c r="E14" s="167">
        <f t="shared" si="0"/>
        <v>9</v>
      </c>
    </row>
    <row r="15" spans="1:11" ht="14.25" customHeight="1">
      <c r="A15" s="225" t="s">
        <v>90</v>
      </c>
      <c r="B15" s="221" t="s">
        <v>91</v>
      </c>
      <c r="C15" s="226">
        <v>8</v>
      </c>
      <c r="D15" s="168">
        <f>IF(STATS!AG7&lt;&gt;"",1,0)</f>
        <v>1</v>
      </c>
      <c r="E15" s="167">
        <f t="shared" si="0"/>
        <v>8</v>
      </c>
    </row>
    <row r="16" spans="1:11" ht="14.25" customHeight="1">
      <c r="A16" s="220" t="s">
        <v>257</v>
      </c>
      <c r="B16" s="221" t="s">
        <v>98</v>
      </c>
      <c r="C16" s="222">
        <v>8</v>
      </c>
      <c r="D16" s="168">
        <f>IF(STATS!AO7&lt;&gt;"",1,0)</f>
        <v>1</v>
      </c>
      <c r="E16" s="167">
        <f t="shared" si="0"/>
        <v>8</v>
      </c>
    </row>
    <row r="17" spans="1:5" ht="14.25" customHeight="1">
      <c r="A17" s="220" t="s">
        <v>118</v>
      </c>
      <c r="B17" s="221" t="s">
        <v>119</v>
      </c>
      <c r="C17" s="222">
        <v>10</v>
      </c>
      <c r="D17" s="168">
        <f>IF(STATS!BB7&lt;&gt;"",1,0)</f>
        <v>1</v>
      </c>
      <c r="E17" s="167">
        <f t="shared" si="0"/>
        <v>10</v>
      </c>
    </row>
    <row r="18" spans="1:5" ht="14.25" customHeight="1">
      <c r="A18" s="220" t="s">
        <v>133</v>
      </c>
      <c r="B18" s="221" t="s">
        <v>134</v>
      </c>
      <c r="C18" s="222">
        <v>6</v>
      </c>
      <c r="D18" s="168">
        <f>IF(STATS!BM7&lt;&gt;"",1,0)</f>
        <v>1</v>
      </c>
      <c r="E18" s="167">
        <f t="shared" si="0"/>
        <v>6</v>
      </c>
    </row>
    <row r="19" spans="1:5" ht="14.25" customHeight="1">
      <c r="A19" s="220" t="s">
        <v>135</v>
      </c>
      <c r="B19" s="221" t="s">
        <v>136</v>
      </c>
      <c r="C19" s="222">
        <v>6</v>
      </c>
      <c r="D19" s="168">
        <f>IF(STATS!BN7&lt;&gt;"",1,0)</f>
        <v>1</v>
      </c>
      <c r="E19" s="167">
        <f t="shared" si="0"/>
        <v>6</v>
      </c>
    </row>
    <row r="20" spans="1:5" ht="14.25" customHeight="1">
      <c r="A20" s="220" t="s">
        <v>139</v>
      </c>
      <c r="B20" s="221" t="s">
        <v>140</v>
      </c>
      <c r="C20" s="222">
        <v>5</v>
      </c>
      <c r="D20" s="168">
        <f>IF(STATS!BQ7&lt;&gt;"",1,0)</f>
        <v>1</v>
      </c>
      <c r="E20" s="167">
        <f t="shared" si="0"/>
        <v>5</v>
      </c>
    </row>
    <row r="21" spans="1:5" ht="14.25" customHeight="1">
      <c r="A21" s="220" t="s">
        <v>147</v>
      </c>
      <c r="B21" s="221" t="s">
        <v>148</v>
      </c>
      <c r="C21" s="222">
        <v>7</v>
      </c>
      <c r="D21" s="168">
        <f>IF(STATS!BU7&lt;&gt;"",1,0)</f>
        <v>1</v>
      </c>
      <c r="E21" s="167">
        <f t="shared" si="0"/>
        <v>7</v>
      </c>
    </row>
    <row r="22" spans="1:5" ht="14.25" customHeight="1">
      <c r="A22" s="220" t="s">
        <v>152</v>
      </c>
      <c r="B22" s="221" t="s">
        <v>153</v>
      </c>
      <c r="C22" s="222">
        <v>8</v>
      </c>
      <c r="D22" s="168">
        <f>IF(STATS!BY7&lt;&gt;"",1,0)</f>
        <v>1</v>
      </c>
      <c r="E22" s="167">
        <f t="shared" si="0"/>
        <v>8</v>
      </c>
    </row>
    <row r="23" spans="1:5" ht="14.25" customHeight="1">
      <c r="A23" s="220" t="s">
        <v>157</v>
      </c>
      <c r="B23" s="221" t="s">
        <v>272</v>
      </c>
      <c r="C23" s="222">
        <v>7</v>
      </c>
      <c r="D23" s="168">
        <f>IF(STATS!CB7&lt;&gt;"",1,0)</f>
        <v>1</v>
      </c>
      <c r="E23" s="167">
        <f t="shared" si="0"/>
        <v>7</v>
      </c>
    </row>
    <row r="24" spans="1:5" ht="14.25" customHeight="1">
      <c r="A24" s="220" t="s">
        <v>256</v>
      </c>
      <c r="B24" s="221" t="s">
        <v>168</v>
      </c>
      <c r="C24" s="222">
        <v>8</v>
      </c>
      <c r="D24" s="168">
        <f>IF(STATS!CI7&lt;&gt;"",1,0)</f>
        <v>1</v>
      </c>
      <c r="E24" s="167">
        <f t="shared" si="0"/>
        <v>8</v>
      </c>
    </row>
    <row r="25" spans="1:5" ht="14.25" customHeight="1">
      <c r="A25" s="220" t="s">
        <v>175</v>
      </c>
      <c r="B25" s="221" t="s">
        <v>298</v>
      </c>
      <c r="C25" s="222">
        <v>8</v>
      </c>
      <c r="D25" s="168">
        <f>IF(STATS!CM7&lt;&gt;"",1,0)</f>
        <v>1</v>
      </c>
      <c r="E25" s="167">
        <f t="shared" si="0"/>
        <v>8</v>
      </c>
    </row>
    <row r="26" spans="1:5" ht="14.25" customHeight="1">
      <c r="A26" s="225" t="s">
        <v>198</v>
      </c>
      <c r="B26" s="221" t="s">
        <v>199</v>
      </c>
      <c r="C26" s="226">
        <v>6</v>
      </c>
      <c r="D26" s="168">
        <f>IF(STATS!DC7&lt;&gt;"",1,0)</f>
        <v>1</v>
      </c>
      <c r="E26" s="167">
        <f t="shared" si="0"/>
        <v>6</v>
      </c>
    </row>
    <row r="27" spans="1:5" ht="14.25" customHeight="1">
      <c r="A27" s="220" t="s">
        <v>203</v>
      </c>
      <c r="B27" s="221" t="s">
        <v>204</v>
      </c>
      <c r="C27" s="222">
        <v>9</v>
      </c>
      <c r="D27" s="168">
        <f>IF(STATS!DF7&lt;&gt;"",1,0)</f>
        <v>1</v>
      </c>
      <c r="E27" s="167">
        <f t="shared" si="0"/>
        <v>9</v>
      </c>
    </row>
    <row r="28" spans="1:5" ht="14.25" customHeight="1">
      <c r="A28" s="220" t="s">
        <v>205</v>
      </c>
      <c r="B28" s="221" t="s">
        <v>206</v>
      </c>
      <c r="C28" s="222">
        <v>4</v>
      </c>
      <c r="D28" s="168">
        <f>IF(STATS!DG7&lt;&gt;"",1,0)</f>
        <v>1</v>
      </c>
      <c r="E28" s="167">
        <f t="shared" si="0"/>
        <v>4</v>
      </c>
    </row>
    <row r="29" spans="1:5" ht="14.25" customHeight="1">
      <c r="A29" s="220" t="s">
        <v>211</v>
      </c>
      <c r="B29" s="227" t="s">
        <v>212</v>
      </c>
      <c r="C29" s="222">
        <v>9</v>
      </c>
      <c r="D29" s="168">
        <f>IF(STATS!DJ7&lt;&gt;"",1,0)</f>
        <v>1</v>
      </c>
      <c r="E29" s="167">
        <f t="shared" si="0"/>
        <v>9</v>
      </c>
    </row>
    <row r="30" spans="1:5" ht="14.25" customHeight="1">
      <c r="A30" s="220" t="s">
        <v>220</v>
      </c>
      <c r="B30" s="221" t="s">
        <v>282</v>
      </c>
      <c r="C30" s="222">
        <v>5</v>
      </c>
      <c r="D30" s="168">
        <f>IF(STATS!DP7&lt;&gt;"",1,0)</f>
        <v>1</v>
      </c>
      <c r="E30" s="167">
        <f t="shared" si="0"/>
        <v>5</v>
      </c>
    </row>
    <row r="31" spans="1:5" ht="14.25" customHeight="1">
      <c r="A31" s="220" t="s">
        <v>226</v>
      </c>
      <c r="B31" s="221" t="s">
        <v>227</v>
      </c>
      <c r="C31" s="222">
        <v>1</v>
      </c>
      <c r="D31" s="168">
        <f>IF(STATS!DU7&lt;&gt;"",1,0)</f>
        <v>1</v>
      </c>
      <c r="E31" s="167">
        <f t="shared" si="0"/>
        <v>1</v>
      </c>
    </row>
    <row r="32" spans="1:5" ht="14.25" customHeight="1">
      <c r="A32" s="220" t="s">
        <v>232</v>
      </c>
      <c r="B32" s="221" t="s">
        <v>233</v>
      </c>
      <c r="C32" s="222">
        <v>9</v>
      </c>
      <c r="D32" s="168">
        <f>IF(STATS!DY7&lt;&gt;"",1,0)</f>
        <v>1</v>
      </c>
      <c r="E32" s="167">
        <f t="shared" si="0"/>
        <v>9</v>
      </c>
    </row>
    <row r="33" spans="1:5" ht="14.25" customHeight="1">
      <c r="A33" s="220" t="s">
        <v>234</v>
      </c>
      <c r="B33" s="221" t="s">
        <v>235</v>
      </c>
      <c r="C33" s="222">
        <v>9</v>
      </c>
      <c r="D33" s="168">
        <f>IF(STATS!DZ7&lt;&gt;"",1,0)</f>
        <v>1</v>
      </c>
      <c r="E33" s="167">
        <f t="shared" si="0"/>
        <v>9</v>
      </c>
    </row>
    <row r="34" spans="1:5" ht="14.25" customHeight="1">
      <c r="A34" s="220" t="s">
        <v>241</v>
      </c>
      <c r="B34" s="221" t="s">
        <v>242</v>
      </c>
      <c r="C34" s="222">
        <v>7</v>
      </c>
      <c r="D34" s="168">
        <f>IF(STATS!ED7&lt;&gt;"",1,0)</f>
        <v>1</v>
      </c>
      <c r="E34" s="167">
        <f t="shared" si="0"/>
        <v>7</v>
      </c>
    </row>
    <row r="35" spans="1:5" ht="14.25" customHeight="1" thickBot="1">
      <c r="A35" s="228" t="s">
        <v>243</v>
      </c>
      <c r="B35" s="229" t="s">
        <v>244</v>
      </c>
      <c r="C35" s="230">
        <v>6</v>
      </c>
      <c r="D35" s="169">
        <f>IF(STATS!EE7&lt;&gt;"",1,0)</f>
        <v>1</v>
      </c>
      <c r="E35" s="167">
        <f t="shared" si="0"/>
        <v>6</v>
      </c>
    </row>
    <row r="36" spans="1:5" ht="15">
      <c r="A36" s="231"/>
      <c r="B36" s="231"/>
      <c r="C36" s="232"/>
      <c r="D36" s="233"/>
      <c r="E36" s="234"/>
    </row>
    <row r="37" spans="1:5" ht="15">
      <c r="A37" s="235" t="s">
        <v>251</v>
      </c>
      <c r="B37" s="231"/>
      <c r="C37" s="202"/>
      <c r="D37" s="236">
        <f>SUM(D9:D35)</f>
        <v>27</v>
      </c>
      <c r="E37" s="237"/>
    </row>
    <row r="38" spans="1:5" ht="15.75" thickBot="1">
      <c r="A38" s="235" t="s">
        <v>252</v>
      </c>
      <c r="B38" s="231"/>
      <c r="C38" s="238"/>
      <c r="D38" s="202"/>
      <c r="E38" s="239">
        <f>(SUM(E9:E35)/D37)</f>
        <v>6.9629629629629628</v>
      </c>
    </row>
    <row r="39" spans="1:5" ht="15.75" thickBot="1">
      <c r="A39" s="240" t="s">
        <v>263</v>
      </c>
      <c r="B39" s="241"/>
      <c r="C39" s="242"/>
      <c r="D39" s="243"/>
      <c r="E39" s="244">
        <f>(SUM(E9:E35)/D37)*SQRT(D37)</f>
        <v>36.18061686921655</v>
      </c>
    </row>
    <row r="41" spans="1:5">
      <c r="A41" s="245"/>
      <c r="B41" s="245"/>
      <c r="C41" s="246"/>
    </row>
    <row r="42" spans="1:5" ht="51" customHeight="1">
      <c r="A42" s="248" t="s">
        <v>506</v>
      </c>
      <c r="B42" s="248"/>
      <c r="C42" s="248"/>
      <c r="D42" s="248"/>
      <c r="E42" s="248"/>
    </row>
    <row r="43" spans="1:5">
      <c r="A43" s="245"/>
      <c r="B43" s="245"/>
      <c r="C43" s="246"/>
    </row>
    <row r="44" spans="1:5" ht="51" customHeight="1">
      <c r="A44" s="248" t="s">
        <v>507</v>
      </c>
      <c r="B44" s="248"/>
      <c r="C44" s="248"/>
      <c r="D44" s="248"/>
      <c r="E44" s="248"/>
    </row>
  </sheetData>
  <protectedRanges>
    <protectedRange sqref="D8:D35" name="number of species"/>
  </protectedRanges>
  <sortState ref="A9:K135">
    <sortCondition ref="D9:D135"/>
  </sortState>
  <mergeCells count="2">
    <mergeCell ref="A42:E42"/>
    <mergeCell ref="A44:E44"/>
  </mergeCells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57"/>
  <sheetViews>
    <sheetView topLeftCell="A16" zoomScale="85" workbookViewId="0">
      <selection activeCell="D4" sqref="D4"/>
    </sheetView>
  </sheetViews>
  <sheetFormatPr defaultColWidth="23.7109375" defaultRowHeight="12.75"/>
  <cols>
    <col min="1" max="1" width="37.42578125" style="176" bestFit="1" customWidth="1"/>
    <col min="2" max="2" width="29.42578125" style="176" customWidth="1"/>
    <col min="3" max="3" width="14" style="198" bestFit="1" customWidth="1"/>
    <col min="4" max="4" width="20.140625" style="176" bestFit="1" customWidth="1"/>
    <col min="5" max="5" width="12" style="176" customWidth="1"/>
    <col min="6" max="9" width="23.7109375" style="176" customWidth="1"/>
    <col min="10" max="10" width="29.28515625" style="176" customWidth="1"/>
    <col min="11" max="256" width="23.7109375" style="176"/>
    <col min="257" max="257" width="37.42578125" style="176" bestFit="1" customWidth="1"/>
    <col min="258" max="258" width="29.42578125" style="176" customWidth="1"/>
    <col min="259" max="259" width="14" style="176" bestFit="1" customWidth="1"/>
    <col min="260" max="260" width="20.140625" style="176" bestFit="1" customWidth="1"/>
    <col min="261" max="261" width="12" style="176" customWidth="1"/>
    <col min="262" max="265" width="23.7109375" style="176" customWidth="1"/>
    <col min="266" max="266" width="29.28515625" style="176" customWidth="1"/>
    <col min="267" max="512" width="23.7109375" style="176"/>
    <col min="513" max="513" width="37.42578125" style="176" bestFit="1" customWidth="1"/>
    <col min="514" max="514" width="29.42578125" style="176" customWidth="1"/>
    <col min="515" max="515" width="14" style="176" bestFit="1" customWidth="1"/>
    <col min="516" max="516" width="20.140625" style="176" bestFit="1" customWidth="1"/>
    <col min="517" max="517" width="12" style="176" customWidth="1"/>
    <col min="518" max="521" width="23.7109375" style="176" customWidth="1"/>
    <col min="522" max="522" width="29.28515625" style="176" customWidth="1"/>
    <col min="523" max="768" width="23.7109375" style="176"/>
    <col min="769" max="769" width="37.42578125" style="176" bestFit="1" customWidth="1"/>
    <col min="770" max="770" width="29.42578125" style="176" customWidth="1"/>
    <col min="771" max="771" width="14" style="176" bestFit="1" customWidth="1"/>
    <col min="772" max="772" width="20.140625" style="176" bestFit="1" customWidth="1"/>
    <col min="773" max="773" width="12" style="176" customWidth="1"/>
    <col min="774" max="777" width="23.7109375" style="176" customWidth="1"/>
    <col min="778" max="778" width="29.28515625" style="176" customWidth="1"/>
    <col min="779" max="1024" width="23.7109375" style="176"/>
    <col min="1025" max="1025" width="37.42578125" style="176" bestFit="1" customWidth="1"/>
    <col min="1026" max="1026" width="29.42578125" style="176" customWidth="1"/>
    <col min="1027" max="1027" width="14" style="176" bestFit="1" customWidth="1"/>
    <col min="1028" max="1028" width="20.140625" style="176" bestFit="1" customWidth="1"/>
    <col min="1029" max="1029" width="12" style="176" customWidth="1"/>
    <col min="1030" max="1033" width="23.7109375" style="176" customWidth="1"/>
    <col min="1034" max="1034" width="29.28515625" style="176" customWidth="1"/>
    <col min="1035" max="1280" width="23.7109375" style="176"/>
    <col min="1281" max="1281" width="37.42578125" style="176" bestFit="1" customWidth="1"/>
    <col min="1282" max="1282" width="29.42578125" style="176" customWidth="1"/>
    <col min="1283" max="1283" width="14" style="176" bestFit="1" customWidth="1"/>
    <col min="1284" max="1284" width="20.140625" style="176" bestFit="1" customWidth="1"/>
    <col min="1285" max="1285" width="12" style="176" customWidth="1"/>
    <col min="1286" max="1289" width="23.7109375" style="176" customWidth="1"/>
    <col min="1290" max="1290" width="29.28515625" style="176" customWidth="1"/>
    <col min="1291" max="1536" width="23.7109375" style="176"/>
    <col min="1537" max="1537" width="37.42578125" style="176" bestFit="1" customWidth="1"/>
    <col min="1538" max="1538" width="29.42578125" style="176" customWidth="1"/>
    <col min="1539" max="1539" width="14" style="176" bestFit="1" customWidth="1"/>
    <col min="1540" max="1540" width="20.140625" style="176" bestFit="1" customWidth="1"/>
    <col min="1541" max="1541" width="12" style="176" customWidth="1"/>
    <col min="1542" max="1545" width="23.7109375" style="176" customWidth="1"/>
    <col min="1546" max="1546" width="29.28515625" style="176" customWidth="1"/>
    <col min="1547" max="1792" width="23.7109375" style="176"/>
    <col min="1793" max="1793" width="37.42578125" style="176" bestFit="1" customWidth="1"/>
    <col min="1794" max="1794" width="29.42578125" style="176" customWidth="1"/>
    <col min="1795" max="1795" width="14" style="176" bestFit="1" customWidth="1"/>
    <col min="1796" max="1796" width="20.140625" style="176" bestFit="1" customWidth="1"/>
    <col min="1797" max="1797" width="12" style="176" customWidth="1"/>
    <col min="1798" max="1801" width="23.7109375" style="176" customWidth="1"/>
    <col min="1802" max="1802" width="29.28515625" style="176" customWidth="1"/>
    <col min="1803" max="2048" width="23.7109375" style="176"/>
    <col min="2049" max="2049" width="37.42578125" style="176" bestFit="1" customWidth="1"/>
    <col min="2050" max="2050" width="29.42578125" style="176" customWidth="1"/>
    <col min="2051" max="2051" width="14" style="176" bestFit="1" customWidth="1"/>
    <col min="2052" max="2052" width="20.140625" style="176" bestFit="1" customWidth="1"/>
    <col min="2053" max="2053" width="12" style="176" customWidth="1"/>
    <col min="2054" max="2057" width="23.7109375" style="176" customWidth="1"/>
    <col min="2058" max="2058" width="29.28515625" style="176" customWidth="1"/>
    <col min="2059" max="2304" width="23.7109375" style="176"/>
    <col min="2305" max="2305" width="37.42578125" style="176" bestFit="1" customWidth="1"/>
    <col min="2306" max="2306" width="29.42578125" style="176" customWidth="1"/>
    <col min="2307" max="2307" width="14" style="176" bestFit="1" customWidth="1"/>
    <col min="2308" max="2308" width="20.140625" style="176" bestFit="1" customWidth="1"/>
    <col min="2309" max="2309" width="12" style="176" customWidth="1"/>
    <col min="2310" max="2313" width="23.7109375" style="176" customWidth="1"/>
    <col min="2314" max="2314" width="29.28515625" style="176" customWidth="1"/>
    <col min="2315" max="2560" width="23.7109375" style="176"/>
    <col min="2561" max="2561" width="37.42578125" style="176" bestFit="1" customWidth="1"/>
    <col min="2562" max="2562" width="29.42578125" style="176" customWidth="1"/>
    <col min="2563" max="2563" width="14" style="176" bestFit="1" customWidth="1"/>
    <col min="2564" max="2564" width="20.140625" style="176" bestFit="1" customWidth="1"/>
    <col min="2565" max="2565" width="12" style="176" customWidth="1"/>
    <col min="2566" max="2569" width="23.7109375" style="176" customWidth="1"/>
    <col min="2570" max="2570" width="29.28515625" style="176" customWidth="1"/>
    <col min="2571" max="2816" width="23.7109375" style="176"/>
    <col min="2817" max="2817" width="37.42578125" style="176" bestFit="1" customWidth="1"/>
    <col min="2818" max="2818" width="29.42578125" style="176" customWidth="1"/>
    <col min="2819" max="2819" width="14" style="176" bestFit="1" customWidth="1"/>
    <col min="2820" max="2820" width="20.140625" style="176" bestFit="1" customWidth="1"/>
    <col min="2821" max="2821" width="12" style="176" customWidth="1"/>
    <col min="2822" max="2825" width="23.7109375" style="176" customWidth="1"/>
    <col min="2826" max="2826" width="29.28515625" style="176" customWidth="1"/>
    <col min="2827" max="3072" width="23.7109375" style="176"/>
    <col min="3073" max="3073" width="37.42578125" style="176" bestFit="1" customWidth="1"/>
    <col min="3074" max="3074" width="29.42578125" style="176" customWidth="1"/>
    <col min="3075" max="3075" width="14" style="176" bestFit="1" customWidth="1"/>
    <col min="3076" max="3076" width="20.140625" style="176" bestFit="1" customWidth="1"/>
    <col min="3077" max="3077" width="12" style="176" customWidth="1"/>
    <col min="3078" max="3081" width="23.7109375" style="176" customWidth="1"/>
    <col min="3082" max="3082" width="29.28515625" style="176" customWidth="1"/>
    <col min="3083" max="3328" width="23.7109375" style="176"/>
    <col min="3329" max="3329" width="37.42578125" style="176" bestFit="1" customWidth="1"/>
    <col min="3330" max="3330" width="29.42578125" style="176" customWidth="1"/>
    <col min="3331" max="3331" width="14" style="176" bestFit="1" customWidth="1"/>
    <col min="3332" max="3332" width="20.140625" style="176" bestFit="1" customWidth="1"/>
    <col min="3333" max="3333" width="12" style="176" customWidth="1"/>
    <col min="3334" max="3337" width="23.7109375" style="176" customWidth="1"/>
    <col min="3338" max="3338" width="29.28515625" style="176" customWidth="1"/>
    <col min="3339" max="3584" width="23.7109375" style="176"/>
    <col min="3585" max="3585" width="37.42578125" style="176" bestFit="1" customWidth="1"/>
    <col min="3586" max="3586" width="29.42578125" style="176" customWidth="1"/>
    <col min="3587" max="3587" width="14" style="176" bestFit="1" customWidth="1"/>
    <col min="3588" max="3588" width="20.140625" style="176" bestFit="1" customWidth="1"/>
    <col min="3589" max="3589" width="12" style="176" customWidth="1"/>
    <col min="3590" max="3593" width="23.7109375" style="176" customWidth="1"/>
    <col min="3594" max="3594" width="29.28515625" style="176" customWidth="1"/>
    <col min="3595" max="3840" width="23.7109375" style="176"/>
    <col min="3841" max="3841" width="37.42578125" style="176" bestFit="1" customWidth="1"/>
    <col min="3842" max="3842" width="29.42578125" style="176" customWidth="1"/>
    <col min="3843" max="3843" width="14" style="176" bestFit="1" customWidth="1"/>
    <col min="3844" max="3844" width="20.140625" style="176" bestFit="1" customWidth="1"/>
    <col min="3845" max="3845" width="12" style="176" customWidth="1"/>
    <col min="3846" max="3849" width="23.7109375" style="176" customWidth="1"/>
    <col min="3850" max="3850" width="29.28515625" style="176" customWidth="1"/>
    <col min="3851" max="4096" width="23.7109375" style="176"/>
    <col min="4097" max="4097" width="37.42578125" style="176" bestFit="1" customWidth="1"/>
    <col min="4098" max="4098" width="29.42578125" style="176" customWidth="1"/>
    <col min="4099" max="4099" width="14" style="176" bestFit="1" customWidth="1"/>
    <col min="4100" max="4100" width="20.140625" style="176" bestFit="1" customWidth="1"/>
    <col min="4101" max="4101" width="12" style="176" customWidth="1"/>
    <col min="4102" max="4105" width="23.7109375" style="176" customWidth="1"/>
    <col min="4106" max="4106" width="29.28515625" style="176" customWidth="1"/>
    <col min="4107" max="4352" width="23.7109375" style="176"/>
    <col min="4353" max="4353" width="37.42578125" style="176" bestFit="1" customWidth="1"/>
    <col min="4354" max="4354" width="29.42578125" style="176" customWidth="1"/>
    <col min="4355" max="4355" width="14" style="176" bestFit="1" customWidth="1"/>
    <col min="4356" max="4356" width="20.140625" style="176" bestFit="1" customWidth="1"/>
    <col min="4357" max="4357" width="12" style="176" customWidth="1"/>
    <col min="4358" max="4361" width="23.7109375" style="176" customWidth="1"/>
    <col min="4362" max="4362" width="29.28515625" style="176" customWidth="1"/>
    <col min="4363" max="4608" width="23.7109375" style="176"/>
    <col min="4609" max="4609" width="37.42578125" style="176" bestFit="1" customWidth="1"/>
    <col min="4610" max="4610" width="29.42578125" style="176" customWidth="1"/>
    <col min="4611" max="4611" width="14" style="176" bestFit="1" customWidth="1"/>
    <col min="4612" max="4612" width="20.140625" style="176" bestFit="1" customWidth="1"/>
    <col min="4613" max="4613" width="12" style="176" customWidth="1"/>
    <col min="4614" max="4617" width="23.7109375" style="176" customWidth="1"/>
    <col min="4618" max="4618" width="29.28515625" style="176" customWidth="1"/>
    <col min="4619" max="4864" width="23.7109375" style="176"/>
    <col min="4865" max="4865" width="37.42578125" style="176" bestFit="1" customWidth="1"/>
    <col min="4866" max="4866" width="29.42578125" style="176" customWidth="1"/>
    <col min="4867" max="4867" width="14" style="176" bestFit="1" customWidth="1"/>
    <col min="4868" max="4868" width="20.140625" style="176" bestFit="1" customWidth="1"/>
    <col min="4869" max="4869" width="12" style="176" customWidth="1"/>
    <col min="4870" max="4873" width="23.7109375" style="176" customWidth="1"/>
    <col min="4874" max="4874" width="29.28515625" style="176" customWidth="1"/>
    <col min="4875" max="5120" width="23.7109375" style="176"/>
    <col min="5121" max="5121" width="37.42578125" style="176" bestFit="1" customWidth="1"/>
    <col min="5122" max="5122" width="29.42578125" style="176" customWidth="1"/>
    <col min="5123" max="5123" width="14" style="176" bestFit="1" customWidth="1"/>
    <col min="5124" max="5124" width="20.140625" style="176" bestFit="1" customWidth="1"/>
    <col min="5125" max="5125" width="12" style="176" customWidth="1"/>
    <col min="5126" max="5129" width="23.7109375" style="176" customWidth="1"/>
    <col min="5130" max="5130" width="29.28515625" style="176" customWidth="1"/>
    <col min="5131" max="5376" width="23.7109375" style="176"/>
    <col min="5377" max="5377" width="37.42578125" style="176" bestFit="1" customWidth="1"/>
    <col min="5378" max="5378" width="29.42578125" style="176" customWidth="1"/>
    <col min="5379" max="5379" width="14" style="176" bestFit="1" customWidth="1"/>
    <col min="5380" max="5380" width="20.140625" style="176" bestFit="1" customWidth="1"/>
    <col min="5381" max="5381" width="12" style="176" customWidth="1"/>
    <col min="5382" max="5385" width="23.7109375" style="176" customWidth="1"/>
    <col min="5386" max="5386" width="29.28515625" style="176" customWidth="1"/>
    <col min="5387" max="5632" width="23.7109375" style="176"/>
    <col min="5633" max="5633" width="37.42578125" style="176" bestFit="1" customWidth="1"/>
    <col min="5634" max="5634" width="29.42578125" style="176" customWidth="1"/>
    <col min="5635" max="5635" width="14" style="176" bestFit="1" customWidth="1"/>
    <col min="5636" max="5636" width="20.140625" style="176" bestFit="1" customWidth="1"/>
    <col min="5637" max="5637" width="12" style="176" customWidth="1"/>
    <col min="5638" max="5641" width="23.7109375" style="176" customWidth="1"/>
    <col min="5642" max="5642" width="29.28515625" style="176" customWidth="1"/>
    <col min="5643" max="5888" width="23.7109375" style="176"/>
    <col min="5889" max="5889" width="37.42578125" style="176" bestFit="1" customWidth="1"/>
    <col min="5890" max="5890" width="29.42578125" style="176" customWidth="1"/>
    <col min="5891" max="5891" width="14" style="176" bestFit="1" customWidth="1"/>
    <col min="5892" max="5892" width="20.140625" style="176" bestFit="1" customWidth="1"/>
    <col min="5893" max="5893" width="12" style="176" customWidth="1"/>
    <col min="5894" max="5897" width="23.7109375" style="176" customWidth="1"/>
    <col min="5898" max="5898" width="29.28515625" style="176" customWidth="1"/>
    <col min="5899" max="6144" width="23.7109375" style="176"/>
    <col min="6145" max="6145" width="37.42578125" style="176" bestFit="1" customWidth="1"/>
    <col min="6146" max="6146" width="29.42578125" style="176" customWidth="1"/>
    <col min="6147" max="6147" width="14" style="176" bestFit="1" customWidth="1"/>
    <col min="6148" max="6148" width="20.140625" style="176" bestFit="1" customWidth="1"/>
    <col min="6149" max="6149" width="12" style="176" customWidth="1"/>
    <col min="6150" max="6153" width="23.7109375" style="176" customWidth="1"/>
    <col min="6154" max="6154" width="29.28515625" style="176" customWidth="1"/>
    <col min="6155" max="6400" width="23.7109375" style="176"/>
    <col min="6401" max="6401" width="37.42578125" style="176" bestFit="1" customWidth="1"/>
    <col min="6402" max="6402" width="29.42578125" style="176" customWidth="1"/>
    <col min="6403" max="6403" width="14" style="176" bestFit="1" customWidth="1"/>
    <col min="6404" max="6404" width="20.140625" style="176" bestFit="1" customWidth="1"/>
    <col min="6405" max="6405" width="12" style="176" customWidth="1"/>
    <col min="6406" max="6409" width="23.7109375" style="176" customWidth="1"/>
    <col min="6410" max="6410" width="29.28515625" style="176" customWidth="1"/>
    <col min="6411" max="6656" width="23.7109375" style="176"/>
    <col min="6657" max="6657" width="37.42578125" style="176" bestFit="1" customWidth="1"/>
    <col min="6658" max="6658" width="29.42578125" style="176" customWidth="1"/>
    <col min="6659" max="6659" width="14" style="176" bestFit="1" customWidth="1"/>
    <col min="6660" max="6660" width="20.140625" style="176" bestFit="1" customWidth="1"/>
    <col min="6661" max="6661" width="12" style="176" customWidth="1"/>
    <col min="6662" max="6665" width="23.7109375" style="176" customWidth="1"/>
    <col min="6666" max="6666" width="29.28515625" style="176" customWidth="1"/>
    <col min="6667" max="6912" width="23.7109375" style="176"/>
    <col min="6913" max="6913" width="37.42578125" style="176" bestFit="1" customWidth="1"/>
    <col min="6914" max="6914" width="29.42578125" style="176" customWidth="1"/>
    <col min="6915" max="6915" width="14" style="176" bestFit="1" customWidth="1"/>
    <col min="6916" max="6916" width="20.140625" style="176" bestFit="1" customWidth="1"/>
    <col min="6917" max="6917" width="12" style="176" customWidth="1"/>
    <col min="6918" max="6921" width="23.7109375" style="176" customWidth="1"/>
    <col min="6922" max="6922" width="29.28515625" style="176" customWidth="1"/>
    <col min="6923" max="7168" width="23.7109375" style="176"/>
    <col min="7169" max="7169" width="37.42578125" style="176" bestFit="1" customWidth="1"/>
    <col min="7170" max="7170" width="29.42578125" style="176" customWidth="1"/>
    <col min="7171" max="7171" width="14" style="176" bestFit="1" customWidth="1"/>
    <col min="7172" max="7172" width="20.140625" style="176" bestFit="1" customWidth="1"/>
    <col min="7173" max="7173" width="12" style="176" customWidth="1"/>
    <col min="7174" max="7177" width="23.7109375" style="176" customWidth="1"/>
    <col min="7178" max="7178" width="29.28515625" style="176" customWidth="1"/>
    <col min="7179" max="7424" width="23.7109375" style="176"/>
    <col min="7425" max="7425" width="37.42578125" style="176" bestFit="1" customWidth="1"/>
    <col min="7426" max="7426" width="29.42578125" style="176" customWidth="1"/>
    <col min="7427" max="7427" width="14" style="176" bestFit="1" customWidth="1"/>
    <col min="7428" max="7428" width="20.140625" style="176" bestFit="1" customWidth="1"/>
    <col min="7429" max="7429" width="12" style="176" customWidth="1"/>
    <col min="7430" max="7433" width="23.7109375" style="176" customWidth="1"/>
    <col min="7434" max="7434" width="29.28515625" style="176" customWidth="1"/>
    <col min="7435" max="7680" width="23.7109375" style="176"/>
    <col min="7681" max="7681" width="37.42578125" style="176" bestFit="1" customWidth="1"/>
    <col min="7682" max="7682" width="29.42578125" style="176" customWidth="1"/>
    <col min="7683" max="7683" width="14" style="176" bestFit="1" customWidth="1"/>
    <col min="7684" max="7684" width="20.140625" style="176" bestFit="1" customWidth="1"/>
    <col min="7685" max="7685" width="12" style="176" customWidth="1"/>
    <col min="7686" max="7689" width="23.7109375" style="176" customWidth="1"/>
    <col min="7690" max="7690" width="29.28515625" style="176" customWidth="1"/>
    <col min="7691" max="7936" width="23.7109375" style="176"/>
    <col min="7937" max="7937" width="37.42578125" style="176" bestFit="1" customWidth="1"/>
    <col min="7938" max="7938" width="29.42578125" style="176" customWidth="1"/>
    <col min="7939" max="7939" width="14" style="176" bestFit="1" customWidth="1"/>
    <col min="7940" max="7940" width="20.140625" style="176" bestFit="1" customWidth="1"/>
    <col min="7941" max="7941" width="12" style="176" customWidth="1"/>
    <col min="7942" max="7945" width="23.7109375" style="176" customWidth="1"/>
    <col min="7946" max="7946" width="29.28515625" style="176" customWidth="1"/>
    <col min="7947" max="8192" width="23.7109375" style="176"/>
    <col min="8193" max="8193" width="37.42578125" style="176" bestFit="1" customWidth="1"/>
    <col min="8194" max="8194" width="29.42578125" style="176" customWidth="1"/>
    <col min="8195" max="8195" width="14" style="176" bestFit="1" customWidth="1"/>
    <col min="8196" max="8196" width="20.140625" style="176" bestFit="1" customWidth="1"/>
    <col min="8197" max="8197" width="12" style="176" customWidth="1"/>
    <col min="8198" max="8201" width="23.7109375" style="176" customWidth="1"/>
    <col min="8202" max="8202" width="29.28515625" style="176" customWidth="1"/>
    <col min="8203" max="8448" width="23.7109375" style="176"/>
    <col min="8449" max="8449" width="37.42578125" style="176" bestFit="1" customWidth="1"/>
    <col min="8450" max="8450" width="29.42578125" style="176" customWidth="1"/>
    <col min="8451" max="8451" width="14" style="176" bestFit="1" customWidth="1"/>
    <col min="8452" max="8452" width="20.140625" style="176" bestFit="1" customWidth="1"/>
    <col min="8453" max="8453" width="12" style="176" customWidth="1"/>
    <col min="8454" max="8457" width="23.7109375" style="176" customWidth="1"/>
    <col min="8458" max="8458" width="29.28515625" style="176" customWidth="1"/>
    <col min="8459" max="8704" width="23.7109375" style="176"/>
    <col min="8705" max="8705" width="37.42578125" style="176" bestFit="1" customWidth="1"/>
    <col min="8706" max="8706" width="29.42578125" style="176" customWidth="1"/>
    <col min="8707" max="8707" width="14" style="176" bestFit="1" customWidth="1"/>
    <col min="8708" max="8708" width="20.140625" style="176" bestFit="1" customWidth="1"/>
    <col min="8709" max="8709" width="12" style="176" customWidth="1"/>
    <col min="8710" max="8713" width="23.7109375" style="176" customWidth="1"/>
    <col min="8714" max="8714" width="29.28515625" style="176" customWidth="1"/>
    <col min="8715" max="8960" width="23.7109375" style="176"/>
    <col min="8961" max="8961" width="37.42578125" style="176" bestFit="1" customWidth="1"/>
    <col min="8962" max="8962" width="29.42578125" style="176" customWidth="1"/>
    <col min="8963" max="8963" width="14" style="176" bestFit="1" customWidth="1"/>
    <col min="8964" max="8964" width="20.140625" style="176" bestFit="1" customWidth="1"/>
    <col min="8965" max="8965" width="12" style="176" customWidth="1"/>
    <col min="8966" max="8969" width="23.7109375" style="176" customWidth="1"/>
    <col min="8970" max="8970" width="29.28515625" style="176" customWidth="1"/>
    <col min="8971" max="9216" width="23.7109375" style="176"/>
    <col min="9217" max="9217" width="37.42578125" style="176" bestFit="1" customWidth="1"/>
    <col min="9218" max="9218" width="29.42578125" style="176" customWidth="1"/>
    <col min="9219" max="9219" width="14" style="176" bestFit="1" customWidth="1"/>
    <col min="9220" max="9220" width="20.140625" style="176" bestFit="1" customWidth="1"/>
    <col min="9221" max="9221" width="12" style="176" customWidth="1"/>
    <col min="9222" max="9225" width="23.7109375" style="176" customWidth="1"/>
    <col min="9226" max="9226" width="29.28515625" style="176" customWidth="1"/>
    <col min="9227" max="9472" width="23.7109375" style="176"/>
    <col min="9473" max="9473" width="37.42578125" style="176" bestFit="1" customWidth="1"/>
    <col min="9474" max="9474" width="29.42578125" style="176" customWidth="1"/>
    <col min="9475" max="9475" width="14" style="176" bestFit="1" customWidth="1"/>
    <col min="9476" max="9476" width="20.140625" style="176" bestFit="1" customWidth="1"/>
    <col min="9477" max="9477" width="12" style="176" customWidth="1"/>
    <col min="9478" max="9481" width="23.7109375" style="176" customWidth="1"/>
    <col min="9482" max="9482" width="29.28515625" style="176" customWidth="1"/>
    <col min="9483" max="9728" width="23.7109375" style="176"/>
    <col min="9729" max="9729" width="37.42578125" style="176" bestFit="1" customWidth="1"/>
    <col min="9730" max="9730" width="29.42578125" style="176" customWidth="1"/>
    <col min="9731" max="9731" width="14" style="176" bestFit="1" customWidth="1"/>
    <col min="9732" max="9732" width="20.140625" style="176" bestFit="1" customWidth="1"/>
    <col min="9733" max="9733" width="12" style="176" customWidth="1"/>
    <col min="9734" max="9737" width="23.7109375" style="176" customWidth="1"/>
    <col min="9738" max="9738" width="29.28515625" style="176" customWidth="1"/>
    <col min="9739" max="9984" width="23.7109375" style="176"/>
    <col min="9985" max="9985" width="37.42578125" style="176" bestFit="1" customWidth="1"/>
    <col min="9986" max="9986" width="29.42578125" style="176" customWidth="1"/>
    <col min="9987" max="9987" width="14" style="176" bestFit="1" customWidth="1"/>
    <col min="9988" max="9988" width="20.140625" style="176" bestFit="1" customWidth="1"/>
    <col min="9989" max="9989" width="12" style="176" customWidth="1"/>
    <col min="9990" max="9993" width="23.7109375" style="176" customWidth="1"/>
    <col min="9994" max="9994" width="29.28515625" style="176" customWidth="1"/>
    <col min="9995" max="10240" width="23.7109375" style="176"/>
    <col min="10241" max="10241" width="37.42578125" style="176" bestFit="1" customWidth="1"/>
    <col min="10242" max="10242" width="29.42578125" style="176" customWidth="1"/>
    <col min="10243" max="10243" width="14" style="176" bestFit="1" customWidth="1"/>
    <col min="10244" max="10244" width="20.140625" style="176" bestFit="1" customWidth="1"/>
    <col min="10245" max="10245" width="12" style="176" customWidth="1"/>
    <col min="10246" max="10249" width="23.7109375" style="176" customWidth="1"/>
    <col min="10250" max="10250" width="29.28515625" style="176" customWidth="1"/>
    <col min="10251" max="10496" width="23.7109375" style="176"/>
    <col min="10497" max="10497" width="37.42578125" style="176" bestFit="1" customWidth="1"/>
    <col min="10498" max="10498" width="29.42578125" style="176" customWidth="1"/>
    <col min="10499" max="10499" width="14" style="176" bestFit="1" customWidth="1"/>
    <col min="10500" max="10500" width="20.140625" style="176" bestFit="1" customWidth="1"/>
    <col min="10501" max="10501" width="12" style="176" customWidth="1"/>
    <col min="10502" max="10505" width="23.7109375" style="176" customWidth="1"/>
    <col min="10506" max="10506" width="29.28515625" style="176" customWidth="1"/>
    <col min="10507" max="10752" width="23.7109375" style="176"/>
    <col min="10753" max="10753" width="37.42578125" style="176" bestFit="1" customWidth="1"/>
    <col min="10754" max="10754" width="29.42578125" style="176" customWidth="1"/>
    <col min="10755" max="10755" width="14" style="176" bestFit="1" customWidth="1"/>
    <col min="10756" max="10756" width="20.140625" style="176" bestFit="1" customWidth="1"/>
    <col min="10757" max="10757" width="12" style="176" customWidth="1"/>
    <col min="10758" max="10761" width="23.7109375" style="176" customWidth="1"/>
    <col min="10762" max="10762" width="29.28515625" style="176" customWidth="1"/>
    <col min="10763" max="11008" width="23.7109375" style="176"/>
    <col min="11009" max="11009" width="37.42578125" style="176" bestFit="1" customWidth="1"/>
    <col min="11010" max="11010" width="29.42578125" style="176" customWidth="1"/>
    <col min="11011" max="11011" width="14" style="176" bestFit="1" customWidth="1"/>
    <col min="11012" max="11012" width="20.140625" style="176" bestFit="1" customWidth="1"/>
    <col min="11013" max="11013" width="12" style="176" customWidth="1"/>
    <col min="11014" max="11017" width="23.7109375" style="176" customWidth="1"/>
    <col min="11018" max="11018" width="29.28515625" style="176" customWidth="1"/>
    <col min="11019" max="11264" width="23.7109375" style="176"/>
    <col min="11265" max="11265" width="37.42578125" style="176" bestFit="1" customWidth="1"/>
    <col min="11266" max="11266" width="29.42578125" style="176" customWidth="1"/>
    <col min="11267" max="11267" width="14" style="176" bestFit="1" customWidth="1"/>
    <col min="11268" max="11268" width="20.140625" style="176" bestFit="1" customWidth="1"/>
    <col min="11269" max="11269" width="12" style="176" customWidth="1"/>
    <col min="11270" max="11273" width="23.7109375" style="176" customWidth="1"/>
    <col min="11274" max="11274" width="29.28515625" style="176" customWidth="1"/>
    <col min="11275" max="11520" width="23.7109375" style="176"/>
    <col min="11521" max="11521" width="37.42578125" style="176" bestFit="1" customWidth="1"/>
    <col min="11522" max="11522" width="29.42578125" style="176" customWidth="1"/>
    <col min="11523" max="11523" width="14" style="176" bestFit="1" customWidth="1"/>
    <col min="11524" max="11524" width="20.140625" style="176" bestFit="1" customWidth="1"/>
    <col min="11525" max="11525" width="12" style="176" customWidth="1"/>
    <col min="11526" max="11529" width="23.7109375" style="176" customWidth="1"/>
    <col min="11530" max="11530" width="29.28515625" style="176" customWidth="1"/>
    <col min="11531" max="11776" width="23.7109375" style="176"/>
    <col min="11777" max="11777" width="37.42578125" style="176" bestFit="1" customWidth="1"/>
    <col min="11778" max="11778" width="29.42578125" style="176" customWidth="1"/>
    <col min="11779" max="11779" width="14" style="176" bestFit="1" customWidth="1"/>
    <col min="11780" max="11780" width="20.140625" style="176" bestFit="1" customWidth="1"/>
    <col min="11781" max="11781" width="12" style="176" customWidth="1"/>
    <col min="11782" max="11785" width="23.7109375" style="176" customWidth="1"/>
    <col min="11786" max="11786" width="29.28515625" style="176" customWidth="1"/>
    <col min="11787" max="12032" width="23.7109375" style="176"/>
    <col min="12033" max="12033" width="37.42578125" style="176" bestFit="1" customWidth="1"/>
    <col min="12034" max="12034" width="29.42578125" style="176" customWidth="1"/>
    <col min="12035" max="12035" width="14" style="176" bestFit="1" customWidth="1"/>
    <col min="12036" max="12036" width="20.140625" style="176" bestFit="1" customWidth="1"/>
    <col min="12037" max="12037" width="12" style="176" customWidth="1"/>
    <col min="12038" max="12041" width="23.7109375" style="176" customWidth="1"/>
    <col min="12042" max="12042" width="29.28515625" style="176" customWidth="1"/>
    <col min="12043" max="12288" width="23.7109375" style="176"/>
    <col min="12289" max="12289" width="37.42578125" style="176" bestFit="1" customWidth="1"/>
    <col min="12290" max="12290" width="29.42578125" style="176" customWidth="1"/>
    <col min="12291" max="12291" width="14" style="176" bestFit="1" customWidth="1"/>
    <col min="12292" max="12292" width="20.140625" style="176" bestFit="1" customWidth="1"/>
    <col min="12293" max="12293" width="12" style="176" customWidth="1"/>
    <col min="12294" max="12297" width="23.7109375" style="176" customWidth="1"/>
    <col min="12298" max="12298" width="29.28515625" style="176" customWidth="1"/>
    <col min="12299" max="12544" width="23.7109375" style="176"/>
    <col min="12545" max="12545" width="37.42578125" style="176" bestFit="1" customWidth="1"/>
    <col min="12546" max="12546" width="29.42578125" style="176" customWidth="1"/>
    <col min="12547" max="12547" width="14" style="176" bestFit="1" customWidth="1"/>
    <col min="12548" max="12548" width="20.140625" style="176" bestFit="1" customWidth="1"/>
    <col min="12549" max="12549" width="12" style="176" customWidth="1"/>
    <col min="12550" max="12553" width="23.7109375" style="176" customWidth="1"/>
    <col min="12554" max="12554" width="29.28515625" style="176" customWidth="1"/>
    <col min="12555" max="12800" width="23.7109375" style="176"/>
    <col min="12801" max="12801" width="37.42578125" style="176" bestFit="1" customWidth="1"/>
    <col min="12802" max="12802" width="29.42578125" style="176" customWidth="1"/>
    <col min="12803" max="12803" width="14" style="176" bestFit="1" customWidth="1"/>
    <col min="12804" max="12804" width="20.140625" style="176" bestFit="1" customWidth="1"/>
    <col min="12805" max="12805" width="12" style="176" customWidth="1"/>
    <col min="12806" max="12809" width="23.7109375" style="176" customWidth="1"/>
    <col min="12810" max="12810" width="29.28515625" style="176" customWidth="1"/>
    <col min="12811" max="13056" width="23.7109375" style="176"/>
    <col min="13057" max="13057" width="37.42578125" style="176" bestFit="1" customWidth="1"/>
    <col min="13058" max="13058" width="29.42578125" style="176" customWidth="1"/>
    <col min="13059" max="13059" width="14" style="176" bestFit="1" customWidth="1"/>
    <col min="13060" max="13060" width="20.140625" style="176" bestFit="1" customWidth="1"/>
    <col min="13061" max="13061" width="12" style="176" customWidth="1"/>
    <col min="13062" max="13065" width="23.7109375" style="176" customWidth="1"/>
    <col min="13066" max="13066" width="29.28515625" style="176" customWidth="1"/>
    <col min="13067" max="13312" width="23.7109375" style="176"/>
    <col min="13313" max="13313" width="37.42578125" style="176" bestFit="1" customWidth="1"/>
    <col min="13314" max="13314" width="29.42578125" style="176" customWidth="1"/>
    <col min="13315" max="13315" width="14" style="176" bestFit="1" customWidth="1"/>
    <col min="13316" max="13316" width="20.140625" style="176" bestFit="1" customWidth="1"/>
    <col min="13317" max="13317" width="12" style="176" customWidth="1"/>
    <col min="13318" max="13321" width="23.7109375" style="176" customWidth="1"/>
    <col min="13322" max="13322" width="29.28515625" style="176" customWidth="1"/>
    <col min="13323" max="13568" width="23.7109375" style="176"/>
    <col min="13569" max="13569" width="37.42578125" style="176" bestFit="1" customWidth="1"/>
    <col min="13570" max="13570" width="29.42578125" style="176" customWidth="1"/>
    <col min="13571" max="13571" width="14" style="176" bestFit="1" customWidth="1"/>
    <col min="13572" max="13572" width="20.140625" style="176" bestFit="1" customWidth="1"/>
    <col min="13573" max="13573" width="12" style="176" customWidth="1"/>
    <col min="13574" max="13577" width="23.7109375" style="176" customWidth="1"/>
    <col min="13578" max="13578" width="29.28515625" style="176" customWidth="1"/>
    <col min="13579" max="13824" width="23.7109375" style="176"/>
    <col min="13825" max="13825" width="37.42578125" style="176" bestFit="1" customWidth="1"/>
    <col min="13826" max="13826" width="29.42578125" style="176" customWidth="1"/>
    <col min="13827" max="13827" width="14" style="176" bestFit="1" customWidth="1"/>
    <col min="13828" max="13828" width="20.140625" style="176" bestFit="1" customWidth="1"/>
    <col min="13829" max="13829" width="12" style="176" customWidth="1"/>
    <col min="13830" max="13833" width="23.7109375" style="176" customWidth="1"/>
    <col min="13834" max="13834" width="29.28515625" style="176" customWidth="1"/>
    <col min="13835" max="14080" width="23.7109375" style="176"/>
    <col min="14081" max="14081" width="37.42578125" style="176" bestFit="1" customWidth="1"/>
    <col min="14082" max="14082" width="29.42578125" style="176" customWidth="1"/>
    <col min="14083" max="14083" width="14" style="176" bestFit="1" customWidth="1"/>
    <col min="14084" max="14084" width="20.140625" style="176" bestFit="1" customWidth="1"/>
    <col min="14085" max="14085" width="12" style="176" customWidth="1"/>
    <col min="14086" max="14089" width="23.7109375" style="176" customWidth="1"/>
    <col min="14090" max="14090" width="29.28515625" style="176" customWidth="1"/>
    <col min="14091" max="14336" width="23.7109375" style="176"/>
    <col min="14337" max="14337" width="37.42578125" style="176" bestFit="1" customWidth="1"/>
    <col min="14338" max="14338" width="29.42578125" style="176" customWidth="1"/>
    <col min="14339" max="14339" width="14" style="176" bestFit="1" customWidth="1"/>
    <col min="14340" max="14340" width="20.140625" style="176" bestFit="1" customWidth="1"/>
    <col min="14341" max="14341" width="12" style="176" customWidth="1"/>
    <col min="14342" max="14345" width="23.7109375" style="176" customWidth="1"/>
    <col min="14346" max="14346" width="29.28515625" style="176" customWidth="1"/>
    <col min="14347" max="14592" width="23.7109375" style="176"/>
    <col min="14593" max="14593" width="37.42578125" style="176" bestFit="1" customWidth="1"/>
    <col min="14594" max="14594" width="29.42578125" style="176" customWidth="1"/>
    <col min="14595" max="14595" width="14" style="176" bestFit="1" customWidth="1"/>
    <col min="14596" max="14596" width="20.140625" style="176" bestFit="1" customWidth="1"/>
    <col min="14597" max="14597" width="12" style="176" customWidth="1"/>
    <col min="14598" max="14601" width="23.7109375" style="176" customWidth="1"/>
    <col min="14602" max="14602" width="29.28515625" style="176" customWidth="1"/>
    <col min="14603" max="14848" width="23.7109375" style="176"/>
    <col min="14849" max="14849" width="37.42578125" style="176" bestFit="1" customWidth="1"/>
    <col min="14850" max="14850" width="29.42578125" style="176" customWidth="1"/>
    <col min="14851" max="14851" width="14" style="176" bestFit="1" customWidth="1"/>
    <col min="14852" max="14852" width="20.140625" style="176" bestFit="1" customWidth="1"/>
    <col min="14853" max="14853" width="12" style="176" customWidth="1"/>
    <col min="14854" max="14857" width="23.7109375" style="176" customWidth="1"/>
    <col min="14858" max="14858" width="29.28515625" style="176" customWidth="1"/>
    <col min="14859" max="15104" width="23.7109375" style="176"/>
    <col min="15105" max="15105" width="37.42578125" style="176" bestFit="1" customWidth="1"/>
    <col min="15106" max="15106" width="29.42578125" style="176" customWidth="1"/>
    <col min="15107" max="15107" width="14" style="176" bestFit="1" customWidth="1"/>
    <col min="15108" max="15108" width="20.140625" style="176" bestFit="1" customWidth="1"/>
    <col min="15109" max="15109" width="12" style="176" customWidth="1"/>
    <col min="15110" max="15113" width="23.7109375" style="176" customWidth="1"/>
    <col min="15114" max="15114" width="29.28515625" style="176" customWidth="1"/>
    <col min="15115" max="15360" width="23.7109375" style="176"/>
    <col min="15361" max="15361" width="37.42578125" style="176" bestFit="1" customWidth="1"/>
    <col min="15362" max="15362" width="29.42578125" style="176" customWidth="1"/>
    <col min="15363" max="15363" width="14" style="176" bestFit="1" customWidth="1"/>
    <col min="15364" max="15364" width="20.140625" style="176" bestFit="1" customWidth="1"/>
    <col min="15365" max="15365" width="12" style="176" customWidth="1"/>
    <col min="15366" max="15369" width="23.7109375" style="176" customWidth="1"/>
    <col min="15370" max="15370" width="29.28515625" style="176" customWidth="1"/>
    <col min="15371" max="15616" width="23.7109375" style="176"/>
    <col min="15617" max="15617" width="37.42578125" style="176" bestFit="1" customWidth="1"/>
    <col min="15618" max="15618" width="29.42578125" style="176" customWidth="1"/>
    <col min="15619" max="15619" width="14" style="176" bestFit="1" customWidth="1"/>
    <col min="15620" max="15620" width="20.140625" style="176" bestFit="1" customWidth="1"/>
    <col min="15621" max="15621" width="12" style="176" customWidth="1"/>
    <col min="15622" max="15625" width="23.7109375" style="176" customWidth="1"/>
    <col min="15626" max="15626" width="29.28515625" style="176" customWidth="1"/>
    <col min="15627" max="15872" width="23.7109375" style="176"/>
    <col min="15873" max="15873" width="37.42578125" style="176" bestFit="1" customWidth="1"/>
    <col min="15874" max="15874" width="29.42578125" style="176" customWidth="1"/>
    <col min="15875" max="15875" width="14" style="176" bestFit="1" customWidth="1"/>
    <col min="15876" max="15876" width="20.140625" style="176" bestFit="1" customWidth="1"/>
    <col min="15877" max="15877" width="12" style="176" customWidth="1"/>
    <col min="15878" max="15881" width="23.7109375" style="176" customWidth="1"/>
    <col min="15882" max="15882" width="29.28515625" style="176" customWidth="1"/>
    <col min="15883" max="16128" width="23.7109375" style="176"/>
    <col min="16129" max="16129" width="37.42578125" style="176" bestFit="1" customWidth="1"/>
    <col min="16130" max="16130" width="29.42578125" style="176" customWidth="1"/>
    <col min="16131" max="16131" width="14" style="176" bestFit="1" customWidth="1"/>
    <col min="16132" max="16132" width="20.140625" style="176" bestFit="1" customWidth="1"/>
    <col min="16133" max="16133" width="12" style="176" customWidth="1"/>
    <col min="16134" max="16137" width="23.7109375" style="176" customWidth="1"/>
    <col min="16138" max="16138" width="29.28515625" style="176" customWidth="1"/>
    <col min="16139" max="16384" width="23.7109375" style="176"/>
  </cols>
  <sheetData>
    <row r="1" spans="1:11" ht="15">
      <c r="A1" s="173" t="s">
        <v>483</v>
      </c>
      <c r="B1" s="36"/>
      <c r="C1" s="88" t="s">
        <v>42</v>
      </c>
      <c r="D1" s="189" t="s">
        <v>494</v>
      </c>
      <c r="E1" s="174"/>
      <c r="F1" s="175"/>
      <c r="G1" s="175"/>
      <c r="H1" s="175"/>
      <c r="I1" s="175"/>
      <c r="J1" s="175"/>
      <c r="K1" s="175"/>
    </row>
    <row r="2" spans="1:11" ht="15">
      <c r="A2" s="173" t="s">
        <v>318</v>
      </c>
      <c r="B2" s="36"/>
      <c r="C2" s="89" t="s">
        <v>20</v>
      </c>
      <c r="D2" s="90" t="s">
        <v>478</v>
      </c>
      <c r="E2" s="174"/>
      <c r="F2" s="175"/>
      <c r="G2" s="175"/>
      <c r="H2" s="175"/>
      <c r="I2" s="175"/>
      <c r="J2" s="175"/>
      <c r="K2" s="175"/>
    </row>
    <row r="3" spans="1:11" ht="18">
      <c r="A3" s="173" t="s">
        <v>485</v>
      </c>
      <c r="B3" s="36"/>
      <c r="C3" s="89" t="s">
        <v>40</v>
      </c>
      <c r="D3" s="104" t="s">
        <v>484</v>
      </c>
      <c r="E3" s="37"/>
      <c r="F3" s="177"/>
    </row>
    <row r="4" spans="1:11" ht="15.75" customHeight="1">
      <c r="A4" s="173"/>
      <c r="B4" s="36"/>
      <c r="C4" s="91" t="s">
        <v>21</v>
      </c>
      <c r="D4" s="92">
        <v>2495200</v>
      </c>
      <c r="E4" s="37"/>
    </row>
    <row r="5" spans="1:11" ht="15">
      <c r="A5" s="173"/>
      <c r="B5" s="36"/>
      <c r="C5" s="91"/>
      <c r="D5" s="92"/>
      <c r="E5" s="37"/>
    </row>
    <row r="6" spans="1:11" ht="15.75" thickBot="1">
      <c r="A6" s="173"/>
      <c r="B6" s="36"/>
      <c r="C6" s="93"/>
      <c r="D6" s="94"/>
      <c r="E6" s="37"/>
    </row>
    <row r="7" spans="1:11" ht="15" thickBot="1">
      <c r="A7" s="173"/>
      <c r="B7" s="36"/>
      <c r="C7" s="190"/>
      <c r="D7" s="173"/>
      <c r="E7" s="37"/>
    </row>
    <row r="8" spans="1:11" ht="15.75" thickBot="1">
      <c r="A8" s="65" t="s">
        <v>52</v>
      </c>
      <c r="B8" s="66" t="s">
        <v>53</v>
      </c>
      <c r="C8" s="73" t="s">
        <v>54</v>
      </c>
      <c r="D8" s="67" t="s">
        <v>55</v>
      </c>
      <c r="E8" s="38"/>
    </row>
    <row r="9" spans="1:11" ht="14.25" customHeight="1" thickBot="1">
      <c r="A9" s="191" t="s">
        <v>58</v>
      </c>
      <c r="B9" s="192" t="s">
        <v>59</v>
      </c>
      <c r="C9" s="193">
        <v>6</v>
      </c>
      <c r="D9" s="70">
        <v>1</v>
      </c>
      <c r="E9" s="180">
        <f t="shared" ref="E9:E40" si="0">C9*D9</f>
        <v>6</v>
      </c>
    </row>
    <row r="10" spans="1:11" ht="14.25" customHeight="1">
      <c r="A10" s="55" t="s">
        <v>266</v>
      </c>
      <c r="B10" s="179" t="s">
        <v>71</v>
      </c>
      <c r="C10" s="56">
        <v>7</v>
      </c>
      <c r="D10" s="70">
        <v>1</v>
      </c>
      <c r="E10" s="180">
        <f t="shared" si="0"/>
        <v>7</v>
      </c>
    </row>
    <row r="11" spans="1:11" ht="14.25" customHeight="1">
      <c r="A11" s="55" t="s">
        <v>72</v>
      </c>
      <c r="B11" s="48" t="s">
        <v>73</v>
      </c>
      <c r="C11" s="56">
        <v>9</v>
      </c>
      <c r="D11" s="71">
        <v>1</v>
      </c>
      <c r="E11" s="180">
        <f t="shared" si="0"/>
        <v>9</v>
      </c>
    </row>
    <row r="12" spans="1:11" ht="14.25" customHeight="1">
      <c r="A12" s="55" t="s">
        <v>74</v>
      </c>
      <c r="B12" s="179" t="s">
        <v>75</v>
      </c>
      <c r="C12" s="56">
        <v>9</v>
      </c>
      <c r="D12" s="71">
        <v>1</v>
      </c>
      <c r="E12" s="180">
        <f t="shared" si="0"/>
        <v>9</v>
      </c>
    </row>
    <row r="13" spans="1:11" ht="14.25" customHeight="1">
      <c r="A13" s="55" t="s">
        <v>77</v>
      </c>
      <c r="B13" s="179" t="s">
        <v>78</v>
      </c>
      <c r="C13" s="56">
        <v>5</v>
      </c>
      <c r="D13" s="71">
        <v>1</v>
      </c>
      <c r="E13" s="180">
        <f t="shared" si="0"/>
        <v>5</v>
      </c>
    </row>
    <row r="14" spans="1:11" ht="14.25" customHeight="1">
      <c r="A14" s="55" t="s">
        <v>79</v>
      </c>
      <c r="B14" s="194" t="s">
        <v>271</v>
      </c>
      <c r="C14" s="56">
        <v>3</v>
      </c>
      <c r="D14" s="71">
        <v>1</v>
      </c>
      <c r="E14" s="180">
        <f t="shared" si="0"/>
        <v>3</v>
      </c>
    </row>
    <row r="15" spans="1:11" ht="14.25" customHeight="1">
      <c r="A15" s="55" t="s">
        <v>80</v>
      </c>
      <c r="B15" s="179" t="s">
        <v>81</v>
      </c>
      <c r="C15" s="56">
        <v>6</v>
      </c>
      <c r="D15" s="71">
        <v>1</v>
      </c>
      <c r="E15" s="180">
        <f t="shared" si="0"/>
        <v>6</v>
      </c>
    </row>
    <row r="16" spans="1:11" ht="14.25" customHeight="1">
      <c r="A16" s="55" t="s">
        <v>82</v>
      </c>
      <c r="B16" s="179" t="s">
        <v>83</v>
      </c>
      <c r="C16" s="56">
        <v>3</v>
      </c>
      <c r="D16" s="71">
        <v>1</v>
      </c>
      <c r="E16" s="180">
        <f t="shared" si="0"/>
        <v>3</v>
      </c>
    </row>
    <row r="17" spans="1:5" ht="14.25" customHeight="1">
      <c r="A17" s="55" t="s">
        <v>88</v>
      </c>
      <c r="B17" s="179" t="s">
        <v>89</v>
      </c>
      <c r="C17" s="56">
        <v>9</v>
      </c>
      <c r="D17" s="71">
        <v>1</v>
      </c>
      <c r="E17" s="180">
        <f t="shared" si="0"/>
        <v>9</v>
      </c>
    </row>
    <row r="18" spans="1:5" ht="14.25" customHeight="1">
      <c r="A18" s="53" t="s">
        <v>90</v>
      </c>
      <c r="B18" s="179" t="s">
        <v>91</v>
      </c>
      <c r="C18" s="54">
        <v>8</v>
      </c>
      <c r="D18" s="71">
        <v>1</v>
      </c>
      <c r="E18" s="180">
        <f t="shared" si="0"/>
        <v>8</v>
      </c>
    </row>
    <row r="19" spans="1:5" ht="14.25" customHeight="1">
      <c r="A19" s="55" t="s">
        <v>257</v>
      </c>
      <c r="B19" s="179" t="s">
        <v>98</v>
      </c>
      <c r="C19" s="56">
        <v>8</v>
      </c>
      <c r="D19" s="71">
        <v>1</v>
      </c>
      <c r="E19" s="180">
        <f t="shared" si="0"/>
        <v>8</v>
      </c>
    </row>
    <row r="20" spans="1:5" ht="14.25" customHeight="1">
      <c r="A20" s="55" t="s">
        <v>118</v>
      </c>
      <c r="B20" s="179" t="s">
        <v>119</v>
      </c>
      <c r="C20" s="56">
        <v>10</v>
      </c>
      <c r="D20" s="71">
        <v>1</v>
      </c>
      <c r="E20" s="180">
        <f t="shared" si="0"/>
        <v>10</v>
      </c>
    </row>
    <row r="21" spans="1:5" ht="14.25" customHeight="1">
      <c r="A21" s="55" t="s">
        <v>133</v>
      </c>
      <c r="B21" s="179" t="s">
        <v>134</v>
      </c>
      <c r="C21" s="56">
        <v>6</v>
      </c>
      <c r="D21" s="71">
        <v>1</v>
      </c>
      <c r="E21" s="180">
        <f t="shared" si="0"/>
        <v>6</v>
      </c>
    </row>
    <row r="22" spans="1:5" ht="14.25" customHeight="1">
      <c r="A22" s="55" t="s">
        <v>135</v>
      </c>
      <c r="B22" s="179" t="s">
        <v>136</v>
      </c>
      <c r="C22" s="56">
        <v>6</v>
      </c>
      <c r="D22" s="71">
        <v>1</v>
      </c>
      <c r="E22" s="180">
        <f t="shared" si="0"/>
        <v>6</v>
      </c>
    </row>
    <row r="23" spans="1:5" ht="14.25" customHeight="1">
      <c r="A23" s="55" t="s">
        <v>139</v>
      </c>
      <c r="B23" s="179" t="s">
        <v>140</v>
      </c>
      <c r="C23" s="56">
        <v>5</v>
      </c>
      <c r="D23" s="71">
        <v>1</v>
      </c>
      <c r="E23" s="180">
        <f t="shared" si="0"/>
        <v>5</v>
      </c>
    </row>
    <row r="24" spans="1:5" ht="14.25" customHeight="1">
      <c r="A24" s="55" t="s">
        <v>147</v>
      </c>
      <c r="B24" s="179" t="s">
        <v>148</v>
      </c>
      <c r="C24" s="56">
        <v>7</v>
      </c>
      <c r="D24" s="71">
        <v>1</v>
      </c>
      <c r="E24" s="180">
        <f t="shared" si="0"/>
        <v>7</v>
      </c>
    </row>
    <row r="25" spans="1:5" ht="14.25" customHeight="1">
      <c r="A25" s="55" t="s">
        <v>152</v>
      </c>
      <c r="B25" s="179" t="s">
        <v>153</v>
      </c>
      <c r="C25" s="56">
        <v>8</v>
      </c>
      <c r="D25" s="71">
        <v>1</v>
      </c>
      <c r="E25" s="180">
        <f t="shared" si="0"/>
        <v>8</v>
      </c>
    </row>
    <row r="26" spans="1:5" ht="14.25" customHeight="1">
      <c r="A26" s="55" t="s">
        <v>157</v>
      </c>
      <c r="B26" s="179" t="s">
        <v>272</v>
      </c>
      <c r="C26" s="56">
        <v>7</v>
      </c>
      <c r="D26" s="71">
        <v>1</v>
      </c>
      <c r="E26" s="180">
        <f t="shared" si="0"/>
        <v>7</v>
      </c>
    </row>
    <row r="27" spans="1:5" ht="14.25" customHeight="1">
      <c r="A27" s="55" t="s">
        <v>256</v>
      </c>
      <c r="B27" s="179" t="s">
        <v>168</v>
      </c>
      <c r="C27" s="56">
        <v>8</v>
      </c>
      <c r="D27" s="71">
        <v>1</v>
      </c>
      <c r="E27" s="180">
        <f t="shared" si="0"/>
        <v>8</v>
      </c>
    </row>
    <row r="28" spans="1:5" ht="14.25" customHeight="1">
      <c r="A28" s="55" t="s">
        <v>171</v>
      </c>
      <c r="B28" s="179" t="s">
        <v>172</v>
      </c>
      <c r="C28" s="56">
        <v>7</v>
      </c>
      <c r="D28" s="71">
        <v>1</v>
      </c>
      <c r="E28" s="180">
        <f t="shared" si="0"/>
        <v>7</v>
      </c>
    </row>
    <row r="29" spans="1:5" ht="14.25" customHeight="1">
      <c r="A29" s="55" t="s">
        <v>175</v>
      </c>
      <c r="B29" s="179" t="s">
        <v>298</v>
      </c>
      <c r="C29" s="56">
        <v>8</v>
      </c>
      <c r="D29" s="71">
        <v>1</v>
      </c>
      <c r="E29" s="180">
        <f t="shared" si="0"/>
        <v>8</v>
      </c>
    </row>
    <row r="30" spans="1:5" ht="14.25" customHeight="1">
      <c r="A30" s="55" t="s">
        <v>176</v>
      </c>
      <c r="B30" s="179" t="s">
        <v>177</v>
      </c>
      <c r="C30" s="56">
        <v>8</v>
      </c>
      <c r="D30" s="71">
        <v>1</v>
      </c>
      <c r="E30" s="180">
        <f t="shared" si="0"/>
        <v>8</v>
      </c>
    </row>
    <row r="31" spans="1:5" ht="14.25" customHeight="1">
      <c r="A31" s="55" t="s">
        <v>186</v>
      </c>
      <c r="B31" s="179" t="s">
        <v>187</v>
      </c>
      <c r="C31" s="56">
        <v>9</v>
      </c>
      <c r="D31" s="71">
        <v>1</v>
      </c>
      <c r="E31" s="180">
        <f t="shared" si="0"/>
        <v>9</v>
      </c>
    </row>
    <row r="32" spans="1:5" ht="14.25" customHeight="1">
      <c r="A32" s="53" t="s">
        <v>198</v>
      </c>
      <c r="B32" s="179" t="s">
        <v>199</v>
      </c>
      <c r="C32" s="54">
        <v>6</v>
      </c>
      <c r="D32" s="71">
        <v>1</v>
      </c>
      <c r="E32" s="180">
        <f t="shared" si="0"/>
        <v>6</v>
      </c>
    </row>
    <row r="33" spans="1:6" ht="14.25" customHeight="1">
      <c r="A33" s="53" t="s">
        <v>202</v>
      </c>
      <c r="B33" s="179" t="s">
        <v>304</v>
      </c>
      <c r="C33" s="54">
        <v>5</v>
      </c>
      <c r="D33" s="71">
        <v>1</v>
      </c>
      <c r="E33" s="180">
        <f t="shared" si="0"/>
        <v>5</v>
      </c>
    </row>
    <row r="34" spans="1:6" ht="14.25" customHeight="1">
      <c r="A34" s="55" t="s">
        <v>205</v>
      </c>
      <c r="B34" s="179" t="s">
        <v>206</v>
      </c>
      <c r="C34" s="56">
        <v>4</v>
      </c>
      <c r="D34" s="71">
        <v>1</v>
      </c>
      <c r="E34" s="180">
        <f t="shared" si="0"/>
        <v>4</v>
      </c>
    </row>
    <row r="35" spans="1:6" ht="14.25" customHeight="1">
      <c r="A35" s="55" t="s">
        <v>211</v>
      </c>
      <c r="B35" s="195" t="s">
        <v>212</v>
      </c>
      <c r="C35" s="56">
        <v>9</v>
      </c>
      <c r="D35" s="71">
        <v>1</v>
      </c>
      <c r="E35" s="180">
        <f t="shared" si="0"/>
        <v>9</v>
      </c>
    </row>
    <row r="36" spans="1:6" ht="14.25" customHeight="1">
      <c r="A36" s="55" t="s">
        <v>232</v>
      </c>
      <c r="B36" s="179" t="s">
        <v>233</v>
      </c>
      <c r="C36" s="56">
        <v>9</v>
      </c>
      <c r="D36" s="71">
        <v>1</v>
      </c>
      <c r="E36" s="180">
        <f t="shared" si="0"/>
        <v>9</v>
      </c>
    </row>
    <row r="37" spans="1:6" ht="14.25" customHeight="1">
      <c r="A37" s="55" t="s">
        <v>234</v>
      </c>
      <c r="B37" s="179" t="s">
        <v>235</v>
      </c>
      <c r="C37" s="56">
        <v>9</v>
      </c>
      <c r="D37" s="71">
        <v>1</v>
      </c>
      <c r="E37" s="180">
        <f t="shared" si="0"/>
        <v>9</v>
      </c>
    </row>
    <row r="38" spans="1:6" ht="14.25" customHeight="1">
      <c r="A38" s="55" t="s">
        <v>239</v>
      </c>
      <c r="B38" s="179" t="s">
        <v>240</v>
      </c>
      <c r="C38" s="56">
        <v>9</v>
      </c>
      <c r="D38" s="71">
        <v>1</v>
      </c>
      <c r="E38" s="180">
        <f t="shared" si="0"/>
        <v>9</v>
      </c>
    </row>
    <row r="39" spans="1:6" ht="14.25" customHeight="1">
      <c r="A39" s="55" t="s">
        <v>241</v>
      </c>
      <c r="B39" s="179" t="s">
        <v>242</v>
      </c>
      <c r="C39" s="56">
        <v>7</v>
      </c>
      <c r="D39" s="71">
        <v>1</v>
      </c>
      <c r="E39" s="180">
        <f t="shared" si="0"/>
        <v>7</v>
      </c>
    </row>
    <row r="40" spans="1:6" ht="14.25" customHeight="1">
      <c r="A40" s="55" t="s">
        <v>243</v>
      </c>
      <c r="B40" s="179" t="s">
        <v>244</v>
      </c>
      <c r="C40" s="56">
        <v>6</v>
      </c>
      <c r="D40" s="71">
        <v>1</v>
      </c>
      <c r="E40" s="180">
        <f t="shared" si="0"/>
        <v>6</v>
      </c>
    </row>
    <row r="41" spans="1:6" ht="14.25">
      <c r="A41" s="40"/>
      <c r="B41" s="40"/>
      <c r="C41" s="41"/>
      <c r="D41" s="69"/>
      <c r="E41" s="181"/>
    </row>
    <row r="42" spans="1:6" ht="15">
      <c r="A42" s="182" t="s">
        <v>251</v>
      </c>
      <c r="B42" s="40"/>
      <c r="C42" s="190"/>
      <c r="D42" s="183">
        <f>SUM(D9:D40)</f>
        <v>32</v>
      </c>
      <c r="E42" s="184"/>
      <c r="F42" s="176" t="s">
        <v>495</v>
      </c>
    </row>
    <row r="43" spans="1:6" ht="15.75" thickBot="1">
      <c r="A43" s="182" t="s">
        <v>252</v>
      </c>
      <c r="B43" s="40"/>
      <c r="C43" s="196"/>
      <c r="D43" s="173"/>
      <c r="E43" s="185">
        <f>(SUM(E9:E40)/D42)</f>
        <v>7.0625</v>
      </c>
      <c r="F43" s="176" t="s">
        <v>496</v>
      </c>
    </row>
    <row r="44" spans="1:6" ht="15.75" thickBot="1">
      <c r="A44" s="186" t="s">
        <v>263</v>
      </c>
      <c r="B44" s="74"/>
      <c r="C44" s="74"/>
      <c r="D44" s="187"/>
      <c r="E44" s="188">
        <f>(SUM(E9:E40)/D42)*SQRT(D42)</f>
        <v>39.951533137039938</v>
      </c>
    </row>
    <row r="46" spans="1:6">
      <c r="A46" s="34"/>
      <c r="B46" s="34"/>
      <c r="C46" s="197"/>
    </row>
    <row r="47" spans="1:6" ht="51" customHeight="1">
      <c r="A47" s="247" t="s">
        <v>262</v>
      </c>
      <c r="B47" s="247"/>
      <c r="C47" s="247"/>
      <c r="D47" s="247"/>
      <c r="E47" s="247"/>
    </row>
    <row r="48" spans="1:6">
      <c r="A48" s="34"/>
      <c r="B48" s="34"/>
      <c r="C48" s="197"/>
    </row>
    <row r="49" spans="1:5" ht="51" customHeight="1">
      <c r="A49" s="247" t="s">
        <v>302</v>
      </c>
      <c r="B49" s="247"/>
      <c r="C49" s="247"/>
      <c r="D49" s="247"/>
      <c r="E49" s="247"/>
    </row>
    <row r="50" spans="1:5" ht="13.5" thickBot="1"/>
    <row r="51" spans="1:5" ht="13.5" thickBot="1">
      <c r="A51" s="199" t="s">
        <v>497</v>
      </c>
      <c r="B51" s="200" t="s">
        <v>498</v>
      </c>
      <c r="C51" s="201">
        <v>8</v>
      </c>
    </row>
    <row r="52" spans="1:5" ht="13.5" thickBot="1">
      <c r="A52" s="199" t="s">
        <v>499</v>
      </c>
      <c r="B52" s="200" t="s">
        <v>500</v>
      </c>
      <c r="C52" s="201">
        <v>10</v>
      </c>
    </row>
    <row r="53" spans="1:5" ht="13.5" thickBot="1">
      <c r="A53" s="199" t="s">
        <v>501</v>
      </c>
      <c r="B53" s="200" t="s">
        <v>502</v>
      </c>
      <c r="C53" s="201">
        <v>5</v>
      </c>
    </row>
    <row r="54" spans="1:5" ht="13.5" thickBot="1">
      <c r="A54" s="199" t="s">
        <v>486</v>
      </c>
      <c r="B54" s="200" t="s">
        <v>487</v>
      </c>
      <c r="C54" s="201">
        <v>4</v>
      </c>
    </row>
    <row r="55" spans="1:5" ht="13.5" thickBot="1">
      <c r="A55" s="199" t="s">
        <v>503</v>
      </c>
      <c r="B55" s="200" t="s">
        <v>504</v>
      </c>
      <c r="C55" s="201">
        <v>5</v>
      </c>
    </row>
    <row r="57" spans="1:5">
      <c r="A57" s="178" t="s">
        <v>505</v>
      </c>
    </row>
  </sheetData>
  <protectedRanges>
    <protectedRange sqref="D8:D40" name="number of species"/>
  </protectedRanges>
  <mergeCells count="2">
    <mergeCell ref="A47:E47"/>
    <mergeCell ref="A49:E49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ENTRY </vt:lpstr>
      <vt:lpstr>BOAT SURVEY</vt:lpstr>
      <vt:lpstr>STATS</vt:lpstr>
      <vt:lpstr>2016 Stats Summary</vt:lpstr>
      <vt:lpstr>MAX DEPTH GRAPH</vt:lpstr>
      <vt:lpstr>CALCULATE FQI</vt:lpstr>
      <vt:lpstr>2016 Edited FQI</vt:lpstr>
      <vt:lpstr>2011 Edited FQI</vt:lpstr>
      <vt:lpstr>'2016 Stats Summary'!Print_Area</vt:lpstr>
      <vt:lpstr>'BOAT SURVEY'!Print_Area</vt:lpstr>
      <vt:lpstr>'ENTRY '!Print_Area</vt:lpstr>
      <vt:lpstr>STATS!Print_Area</vt:lpstr>
    </vt:vector>
  </TitlesOfParts>
  <Company>University of Wisconsin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knight</dc:creator>
  <cp:lastModifiedBy>Matt</cp:lastModifiedBy>
  <cp:lastPrinted>2009-11-02T19:37:36Z</cp:lastPrinted>
  <dcterms:created xsi:type="dcterms:W3CDTF">2004-09-23T19:27:36Z</dcterms:created>
  <dcterms:modified xsi:type="dcterms:W3CDTF">2017-04-02T17:20:49Z</dcterms:modified>
</cp:coreProperties>
</file>