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360" windowHeight="8010" tabRatio="500" activeTab="2"/>
  </bookViews>
  <sheets>
    <sheet name="Project_1" sheetId="1" r:id="rId1"/>
    <sheet name="Project_2" sheetId="2" r:id="rId2"/>
    <sheet name="Neenah_outfalls09" sheetId="3" r:id="rId3"/>
    <sheet name="Sediment_2" sheetId="4" r:id="rId4"/>
  </sheets>
  <definedNames>
    <definedName name="_xlnm.Print_Area" localSheetId="2">'Neenah_outfalls09'!$A$15:$E$89</definedName>
    <definedName name="_xlnm.Print_Area" localSheetId="0">'Project_1'!$A$16:$E$97</definedName>
    <definedName name="_xlnm.Print_Area" localSheetId="1">'Project_2'!$A$16:$E$96</definedName>
    <definedName name="_xlnm.Print_Area" localSheetId="3">'Sediment_2'!$A$15:$E$89</definedName>
    <definedName name="_xlnm.Print_Titles" localSheetId="2">'Neenah_outfalls09'!$1:$14</definedName>
    <definedName name="_xlnm.Print_Titles" localSheetId="0">'Project_1'!$1:$15</definedName>
    <definedName name="_xlnm.Print_Titles" localSheetId="1">'Project_2'!$1:$15</definedName>
    <definedName name="_xlnm.Print_Titles" localSheetId="3">'Sediment_2'!$1:$14</definedName>
  </definedNames>
  <calcPr fullCalcOnLoad="1"/>
</workbook>
</file>

<file path=xl/comments1.xml><?xml version="1.0" encoding="utf-8"?>
<comments xmlns="http://schemas.openxmlformats.org/spreadsheetml/2006/main">
  <authors>
    <author>Ronald Arneson</author>
  </authors>
  <commentList>
    <comment ref="B33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total solids also</t>
        </r>
      </text>
    </comment>
    <comment ref="B32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suspended solids also</t>
        </r>
      </text>
    </comment>
    <comment ref="B30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total solids also</t>
        </r>
      </text>
    </comment>
  </commentList>
</comments>
</file>

<file path=xl/comments3.xml><?xml version="1.0" encoding="utf-8"?>
<comments xmlns="http://schemas.openxmlformats.org/spreadsheetml/2006/main">
  <authors>
    <author>Wisconsin DNR</author>
  </authors>
  <commentList>
    <comment ref="F14" authorId="0">
      <text>
        <r>
          <rPr>
            <b/>
            <sz val="8"/>
            <rFont val="Tahoma"/>
            <family val="0"/>
          </rPr>
          <t>Wisconsin DNR:</t>
        </r>
        <r>
          <rPr>
            <sz val="8"/>
            <rFont val="Tahoma"/>
            <family val="0"/>
          </rPr>
          <t xml:space="preserve">
Proposed</t>
        </r>
      </text>
    </comment>
    <comment ref="H30" authorId="0">
      <text>
        <r>
          <rPr>
            <b/>
            <sz val="8"/>
            <rFont val="Tahoma"/>
            <family val="0"/>
          </rPr>
          <t>Wisconsin DNR:</t>
        </r>
        <r>
          <rPr>
            <sz val="8"/>
            <rFont val="Tahoma"/>
            <family val="0"/>
          </rPr>
          <t xml:space="preserve">
Does not meet needs to show clean</t>
        </r>
      </text>
    </comment>
    <comment ref="H33" authorId="0">
      <text>
        <r>
          <rPr>
            <b/>
            <sz val="8"/>
            <rFont val="Tahoma"/>
            <family val="0"/>
          </rPr>
          <t>Wisconsin DNR:</t>
        </r>
        <r>
          <rPr>
            <sz val="8"/>
            <rFont val="Tahoma"/>
            <family val="0"/>
          </rPr>
          <t xml:space="preserve">
Does not meet needs to show clean</t>
        </r>
      </text>
    </comment>
    <comment ref="H79" authorId="0">
      <text>
        <r>
          <rPr>
            <b/>
            <sz val="8"/>
            <rFont val="Tahoma"/>
            <family val="0"/>
          </rPr>
          <t>Wisconsin DNR:</t>
        </r>
        <r>
          <rPr>
            <sz val="8"/>
            <rFont val="Tahoma"/>
            <family val="0"/>
          </rPr>
          <t xml:space="preserve">
2.3 to 140 ng/g
Most in the 2.3 to 25 range</t>
        </r>
      </text>
    </comment>
  </commentList>
</comments>
</file>

<file path=xl/comments4.xml><?xml version="1.0" encoding="utf-8"?>
<comments xmlns="http://schemas.openxmlformats.org/spreadsheetml/2006/main">
  <authors>
    <author>arnesr</author>
  </authors>
  <commentList>
    <comment ref="H30" authorId="0">
      <text>
        <r>
          <rPr>
            <b/>
            <sz val="10"/>
            <rFont val="Tahoma"/>
            <family val="0"/>
          </rPr>
          <t>arnesr:</t>
        </r>
        <r>
          <rPr>
            <sz val="10"/>
            <rFont val="Tahoma"/>
            <family val="0"/>
          </rPr>
          <t xml:space="preserve">
Does not meet needs to show clean</t>
        </r>
      </text>
    </comment>
    <comment ref="H33" authorId="0">
      <text>
        <r>
          <rPr>
            <b/>
            <sz val="10"/>
            <rFont val="Tahoma"/>
            <family val="0"/>
          </rPr>
          <t>arnesr:</t>
        </r>
        <r>
          <rPr>
            <sz val="10"/>
            <rFont val="Tahoma"/>
            <family val="0"/>
          </rPr>
          <t xml:space="preserve">
Does not meet needs to show clean</t>
        </r>
      </text>
    </comment>
    <comment ref="H79" authorId="0">
      <text>
        <r>
          <rPr>
            <b/>
            <sz val="10"/>
            <rFont val="Tahoma"/>
            <family val="0"/>
          </rPr>
          <t>arnesr:</t>
        </r>
        <r>
          <rPr>
            <sz val="10"/>
            <rFont val="Tahoma"/>
            <family val="0"/>
          </rPr>
          <t xml:space="preserve">
2.3 to 140 ng/g
Most in the 2.3 to 25 range</t>
        </r>
      </text>
    </comment>
  </commentList>
</comments>
</file>

<file path=xl/sharedStrings.xml><?xml version="1.0" encoding="utf-8"?>
<sst xmlns="http://schemas.openxmlformats.org/spreadsheetml/2006/main" count="467" uniqueCount="261">
  <si>
    <t>Basic Agreement Water Quality Monitoring</t>
  </si>
  <si>
    <t>Please fill in all the yellow shaded cells.</t>
  </si>
  <si>
    <t>Project Name:</t>
  </si>
  <si>
    <t>Mon. Activity Code:</t>
  </si>
  <si>
    <t xml:space="preserve"> </t>
  </si>
  <si>
    <t>Test ID</t>
  </si>
  <si>
    <t>Test Description</t>
  </si>
  <si>
    <t xml:space="preserve"> # of</t>
  </si>
  <si>
    <t>Total for</t>
  </si>
  <si>
    <t>Samples</t>
  </si>
  <si>
    <t>Test</t>
  </si>
  <si>
    <t>Bacti</t>
  </si>
  <si>
    <t>B200ALT</t>
  </si>
  <si>
    <t>MFFCC</t>
  </si>
  <si>
    <t>B210ALT</t>
  </si>
  <si>
    <t>FECAL STREPTOCOCCI</t>
  </si>
  <si>
    <t>Inorganics</t>
  </si>
  <si>
    <t>Nutrients</t>
  </si>
  <si>
    <t>I440NLD</t>
  </si>
  <si>
    <t>AMMONIA-N (SM 4500-NH3H)</t>
  </si>
  <si>
    <t>NITRATE PLUS NITRITE-N</t>
  </si>
  <si>
    <t>TOTAL KJELDAHL NITROGEN</t>
  </si>
  <si>
    <t>I520PLT</t>
  </si>
  <si>
    <t>TOTAL PHOSPHORUS</t>
  </si>
  <si>
    <t>ORTHOPHOSPHATE AS P, LOW RANGE</t>
  </si>
  <si>
    <t>Solids</t>
  </si>
  <si>
    <t>TOTAL SOLIDS</t>
  </si>
  <si>
    <t>TOTAL VOLATILE SOLIDS</t>
  </si>
  <si>
    <t>SUSPENDED SOLIDS</t>
  </si>
  <si>
    <t>VOLATILE SUSPENDED SOLIDS</t>
  </si>
  <si>
    <t>TOTAL DISSOLVED SOLIDS, 180 C, PLUS TOTAL SOLIDS</t>
  </si>
  <si>
    <t>TURBIDITY</t>
  </si>
  <si>
    <t>Misc.</t>
  </si>
  <si>
    <t>I120ALT</t>
  </si>
  <si>
    <t>ALKALINITY, GRAN TECHNIQUE</t>
  </si>
  <si>
    <t>I180ALT</t>
  </si>
  <si>
    <t>BOD, 5 DAY</t>
  </si>
  <si>
    <t>CHLORIDE</t>
  </si>
  <si>
    <t>COD,LOW LEVEL</t>
  </si>
  <si>
    <t>I290ALT</t>
  </si>
  <si>
    <t>COLOR, TRUE, PT-CO</t>
  </si>
  <si>
    <t>I305ALT</t>
  </si>
  <si>
    <t>AUTOMATED CONDUCTIVITY, PH &amp; ALKALINITY</t>
  </si>
  <si>
    <t>CYANIDE</t>
  </si>
  <si>
    <t>I500ALT</t>
  </si>
  <si>
    <t>PH, LAB</t>
  </si>
  <si>
    <t>MBAS, COLORIMETRIC</t>
  </si>
  <si>
    <t>SILICA, DISSOLVED, LOW RANGE</t>
  </si>
  <si>
    <t>SULFATE, AUTOMATED</t>
  </si>
  <si>
    <t>FIELD TESTS (Required if field pH, DO, etc. on Lab Slip)</t>
  </si>
  <si>
    <t>Metals</t>
  </si>
  <si>
    <t>Hardness (Includes Ca, Mg, &amp; Digestion)</t>
  </si>
  <si>
    <t>IRON, TOTAL , ICP</t>
  </si>
  <si>
    <t>MANGANESE, TOTAL , ICP</t>
  </si>
  <si>
    <t>POTASSIUM, TOTAL , ICP</t>
  </si>
  <si>
    <t>SODIUM, TOTAL , ICP</t>
  </si>
  <si>
    <t>DIGESTION, TOTAL , LIQUIDS, ICP + ICP SETUP</t>
  </si>
  <si>
    <t>ICP Panels</t>
  </si>
  <si>
    <t xml:space="preserve">Ca+Mg+Na+Hardness, Total </t>
  </si>
  <si>
    <t xml:space="preserve">Ca+Mg+Na+Mn+Fe+K+Zn+Hardness, Total </t>
  </si>
  <si>
    <t>Trace Low Level Metals</t>
  </si>
  <si>
    <t>I323ZDR</t>
  </si>
  <si>
    <t>DIG, TOT REC, IN BOTTLE, ICPMS</t>
  </si>
  <si>
    <t>I495PBC</t>
  </si>
  <si>
    <t>CLEAN BOTTLE PREP</t>
  </si>
  <si>
    <t>I860ZUT</t>
  </si>
  <si>
    <t>ICP-MS 11 TOTAL RECOVERABLE (11.3RV + 0.7RV per element)</t>
  </si>
  <si>
    <t>I430ZDT</t>
  </si>
  <si>
    <t>Mercury, Atomic Fluorescence, (low level)</t>
  </si>
  <si>
    <t>I495ZBC</t>
  </si>
  <si>
    <t>Clean Bottle Prep, Hg (low level)(glass)</t>
  </si>
  <si>
    <t>Biomonitoring</t>
  </si>
  <si>
    <t>CHRONIC TEST WITH FATHEAD MINNOW</t>
  </si>
  <si>
    <t>CHRONIC TEST WITH CERIODAPHNIA d.</t>
  </si>
  <si>
    <t>CHRONIC TEST WITH DAPHNIA m.</t>
  </si>
  <si>
    <t>ACUTE TEST WITH FATHEAD MINNOW</t>
  </si>
  <si>
    <t>ACUTE TEST WITH CERIODAPHNIA d.</t>
  </si>
  <si>
    <t>ACUTE TEST WITH DAPHNIA m.</t>
  </si>
  <si>
    <t>ACUTE LOW VOLUME SCREEN</t>
  </si>
  <si>
    <t>MICROTOX TEST</t>
  </si>
  <si>
    <t>(Note: Cost for biomonitoring samples funded differently)</t>
  </si>
  <si>
    <t>SLOH Total =</t>
  </si>
  <si>
    <t>AMMONIA-N</t>
  </si>
  <si>
    <t>CHLORIDE, AUTOMATED</t>
  </si>
  <si>
    <t>StateWide Sediment Program</t>
  </si>
  <si>
    <t>Please fill in the the yellow shaded cells.</t>
  </si>
  <si>
    <t>AMMONIA NITROGEN, DRY WT</t>
  </si>
  <si>
    <t>CYANIDE, DRY WT (EPA 335.4)</t>
  </si>
  <si>
    <t>NITRATE PLUS NITRITE NITROGEN, DRY WT</t>
  </si>
  <si>
    <t>TOTAL KJELDAHL NITROGEN, DRY WT</t>
  </si>
  <si>
    <t>TOTAL PHOSPHORUS, DRY WT</t>
  </si>
  <si>
    <t>I640BST</t>
  </si>
  <si>
    <t>PERCENT VOLATILE SOLIDS</t>
  </si>
  <si>
    <t>PERCENT MOISTURE</t>
  </si>
  <si>
    <t>DIGESTION 750.1, SOLIDS, ICP + ICP SETUP</t>
  </si>
  <si>
    <t xml:space="preserve">ALUMINUM, ICP, DRY WT </t>
  </si>
  <si>
    <t>ANTIMONY, ICP, DRY WT</t>
  </si>
  <si>
    <t>ARSENIC, ICP, DRY WT</t>
  </si>
  <si>
    <t xml:space="preserve">BARIUM, ICP, DRY WT </t>
  </si>
  <si>
    <t xml:space="preserve">BERYLLIUM, ICP, DRY WT </t>
  </si>
  <si>
    <t>CADMIUM, ICP, DRY WT</t>
  </si>
  <si>
    <t>CALCIUM, ICP, DRY WT</t>
  </si>
  <si>
    <t>CHROMIUM, ICP, DRY WT</t>
  </si>
  <si>
    <t>COPPER, ICP, DRY WT</t>
  </si>
  <si>
    <t>IRON, ICP, DRY WT</t>
  </si>
  <si>
    <t>LEAD, ICP, DRY WT</t>
  </si>
  <si>
    <t xml:space="preserve">MAGNESIUM, ICP, DRY WT </t>
  </si>
  <si>
    <t>MANGANESE, ICP, DRY WT</t>
  </si>
  <si>
    <t>NICKEL, ICP, DRY WT</t>
  </si>
  <si>
    <t>SELENIUM, ICP, DRY WT</t>
  </si>
  <si>
    <t>SILVER, ICP, DRY WT</t>
  </si>
  <si>
    <t xml:space="preserve">THALLIUM, ICP, DRY WT </t>
  </si>
  <si>
    <t>ZINC, ICP, DRY WT</t>
  </si>
  <si>
    <t>I323FST</t>
  </si>
  <si>
    <t>DIGESTION 750.1, HNO3 ONLY,SOLIDS, AA FURNACE</t>
  </si>
  <si>
    <t>ARSENIC, AA FURNACE, DRY WT</t>
  </si>
  <si>
    <t>I220FST</t>
  </si>
  <si>
    <t>CADMIUM, AA FURNACE, DRY WEIGHT</t>
  </si>
  <si>
    <t>I550FST</t>
  </si>
  <si>
    <t>SELENIUM, AA FURNACE, DRY WT</t>
  </si>
  <si>
    <t>MERCURY, AA COLD VAPOR, DRY WT</t>
  </si>
  <si>
    <t>Organics</t>
  </si>
  <si>
    <t>PEST. RESIDUE IN SOIL - op-DDD, op-DDE, op-DDT</t>
  </si>
  <si>
    <t>PESTICIDE RESIDUE IN SOIL - ALDRIN - 1510</t>
  </si>
  <si>
    <t>PESTICIDE RESIDUE IN SOIL - HEPTACHLOR EPOXIDE</t>
  </si>
  <si>
    <t>PESTICIDE RESIDUE IN SOIL - HEPTACHLOR - 1510</t>
  </si>
  <si>
    <t>O1510B9</t>
  </si>
  <si>
    <t>PEST. RESIDUE IN SOIL - TOXAPHENE-LIKE COMPOUNDS</t>
  </si>
  <si>
    <t>O1560P1</t>
  </si>
  <si>
    <t>TOTAL ORGANIC CARBON IN SEDIMENT BY SLURRY - PREP</t>
  </si>
  <si>
    <t>TOTAL ORGANIC CARBON IN SEDIMENT BY SLURRY METHOD</t>
  </si>
  <si>
    <t xml:space="preserve">Radiochemical </t>
  </si>
  <si>
    <t>Lead 210 Sediment Dating (not appropriate for flowages)</t>
  </si>
  <si>
    <t>I495PSM</t>
  </si>
  <si>
    <t>PREP SEDIMENT, MERCURY AT 60 DEG.C</t>
  </si>
  <si>
    <t>I495PSD</t>
  </si>
  <si>
    <t>SAMPLE PREP/HANDLING I</t>
  </si>
  <si>
    <t>Collector/Submitter Name:</t>
  </si>
  <si>
    <t>Activity Category Name/Code:</t>
  </si>
  <si>
    <t>Activity Name/Code:</t>
  </si>
  <si>
    <t>FY of Analysis:</t>
  </si>
  <si>
    <t xml:space="preserve">* For requests to use the SLOH Basic Aggreement Resources, this form must be completed and submitted for review and approval by______ before samples may be submitted.  The Test Request forms must be completed using the appropriate codes or the sample may not be accepted for analysis.  </t>
  </si>
  <si>
    <t>Project Number*:</t>
  </si>
  <si>
    <t>SLOH Acct. Code*:</t>
  </si>
  <si>
    <t>B152ALT</t>
  </si>
  <si>
    <t>E COLI ENZYMATIC SUBTRATE QUANTITRAY MPN</t>
  </si>
  <si>
    <t>I251UNF</t>
  </si>
  <si>
    <t>CHLOROPHYLL A, FLUORESCENCE, FF (WELSCHMEYER 1994)</t>
  </si>
  <si>
    <t>I251UNL</t>
  </si>
  <si>
    <t>CHLOROPHYLL A, FLUORESCENCE (WELSCHMEYER 1994)</t>
  </si>
  <si>
    <t>I495ELT</t>
  </si>
  <si>
    <t>PARTICLE SIZE (UW-EXT SOILS LAB; NON-CERTIFIED)</t>
  </si>
  <si>
    <t>SOIL/SED PREP-PCBS-METHODS 3540C, 3620B AND 3630C</t>
  </si>
  <si>
    <t>O1510H3</t>
  </si>
  <si>
    <t>CHLORDANES IN SOIL/SED-MODIFIED METHOD 8080A/8081B</t>
  </si>
  <si>
    <t>O1510H7</t>
  </si>
  <si>
    <t>ENDRIN IN SOIL/SED - MODIFIED METHOD 8080A/8081B</t>
  </si>
  <si>
    <t>O1510H5</t>
  </si>
  <si>
    <t>p,p-DDE IN SOIL/SED - MODIFIED METHOD 8080A/8081B</t>
  </si>
  <si>
    <t>O1510H6</t>
  </si>
  <si>
    <t>p,p-DDD &amp; p,p-DDT - SOIL/SED-MOD METH 8080A/8081B</t>
  </si>
  <si>
    <t>O1510H1</t>
  </si>
  <si>
    <t>ALPHA-BHC IN SOIL/SED-MODIFIED METHOD 8080A/8081B</t>
  </si>
  <si>
    <t>O1510H2</t>
  </si>
  <si>
    <t>GAMMA-BHC (LINDANE)-SOIL/SED-MOD METH 8080A/8081B</t>
  </si>
  <si>
    <t>O1510F2</t>
  </si>
  <si>
    <t>O1510H8</t>
  </si>
  <si>
    <t>HEXACHLOROBENZENE-SOIL/SED-MOD METHOD 8080A/8081B</t>
  </si>
  <si>
    <t>O1510F4</t>
  </si>
  <si>
    <t>O1510F5</t>
  </si>
  <si>
    <t>O1510G4</t>
  </si>
  <si>
    <t>PCB AROCLORS IN SOIL - MODIFIED EPA METHOD 8080</t>
  </si>
  <si>
    <t>O1510D8</t>
  </si>
  <si>
    <t>PCB CONGENER ANALYSIS IN SEDIMENT/SOIL - 1510</t>
  </si>
  <si>
    <t>O1510H4</t>
  </si>
  <si>
    <t>DIELDRIN IN SOIL/SED-MODIFIED METHOD 8080A/8081B</t>
  </si>
  <si>
    <t>O1581A4</t>
  </si>
  <si>
    <t>PAHS IN SOIL/SEDIMENT BY HPLC-SW846-METHOD 8310</t>
  </si>
  <si>
    <t>O1581P2</t>
  </si>
  <si>
    <t>PAHS IN SOIL/SEDIMENT-PREP-SW846-METHOD 3550B/3630</t>
  </si>
  <si>
    <t>Yes</t>
  </si>
  <si>
    <t>No</t>
  </si>
  <si>
    <t>OIL &amp; GREASE, SOXLET HEM, DRY WT (EPA 9071)</t>
  </si>
  <si>
    <t>I490HST</t>
  </si>
  <si>
    <t>Required</t>
  </si>
  <si>
    <t>SLH</t>
  </si>
  <si>
    <t>NR 347</t>
  </si>
  <si>
    <t>Detection</t>
  </si>
  <si>
    <t>List</t>
  </si>
  <si>
    <t>Limit ug/g</t>
  </si>
  <si>
    <t>Dry Wt</t>
  </si>
  <si>
    <t>Varies</t>
  </si>
  <si>
    <t>I440EST</t>
  </si>
  <si>
    <t>Unit</t>
  </si>
  <si>
    <t>Price</t>
  </si>
  <si>
    <t>I319VST</t>
  </si>
  <si>
    <t>I460EST</t>
  </si>
  <si>
    <t>I470EST</t>
  </si>
  <si>
    <t>I640HST</t>
  </si>
  <si>
    <t>PERCENT SOLIDS</t>
  </si>
  <si>
    <t>I322IS1</t>
  </si>
  <si>
    <t>I130IS1</t>
  </si>
  <si>
    <t>I140IS1</t>
  </si>
  <si>
    <t>I150IS1</t>
  </si>
  <si>
    <t>I160IS1</t>
  </si>
  <si>
    <t>I165IS1</t>
  </si>
  <si>
    <t>I220IS1</t>
  </si>
  <si>
    <t>I230IS1</t>
  </si>
  <si>
    <t>I260IS1</t>
  </si>
  <si>
    <t>I310IS1</t>
  </si>
  <si>
    <t>I370IS1</t>
  </si>
  <si>
    <t>I380IS1</t>
  </si>
  <si>
    <t>I390IS1</t>
  </si>
  <si>
    <t>I400IS1</t>
  </si>
  <si>
    <t>I480IS1</t>
  </si>
  <si>
    <t>I550IS1</t>
  </si>
  <si>
    <t>I570IS1</t>
  </si>
  <si>
    <t>I610IS1</t>
  </si>
  <si>
    <t>I670IS1</t>
  </si>
  <si>
    <t>I150FS1</t>
  </si>
  <si>
    <t>I430XS1</t>
  </si>
  <si>
    <t>O1510E6</t>
  </si>
  <si>
    <t>FY 2009</t>
  </si>
  <si>
    <t>I460GLT</t>
  </si>
  <si>
    <t>I470DLT</t>
  </si>
  <si>
    <t>I530CLD</t>
  </si>
  <si>
    <t>I640ILT</t>
  </si>
  <si>
    <t>I640ILV</t>
  </si>
  <si>
    <t>I650JLT</t>
  </si>
  <si>
    <t>I650JLV</t>
  </si>
  <si>
    <t>I660NLT</t>
  </si>
  <si>
    <t>I520PLD</t>
  </si>
  <si>
    <t>TOTAL DISSOLVED PHOSPHORUS</t>
  </si>
  <si>
    <t>I640ILD</t>
  </si>
  <si>
    <t>TOTAL DISSOLVED SOLIDS, 180 C</t>
  </si>
  <si>
    <t>I240FLT</t>
  </si>
  <si>
    <t>I280HLD</t>
  </si>
  <si>
    <t>I319VUT</t>
  </si>
  <si>
    <t>I410ALT</t>
  </si>
  <si>
    <t>I560NLD</t>
  </si>
  <si>
    <t>I600ELT</t>
  </si>
  <si>
    <t>I720BLT</t>
  </si>
  <si>
    <t>I370ID1</t>
  </si>
  <si>
    <t>I400ID1</t>
  </si>
  <si>
    <t>I540ID1</t>
  </si>
  <si>
    <t>I580ID1</t>
  </si>
  <si>
    <t>I322ID1</t>
  </si>
  <si>
    <t>Please note that if there are parameters you need that do not appear above please ask.</t>
  </si>
  <si>
    <t>Ron Arneson</t>
  </si>
  <si>
    <t>608-221-6322</t>
  </si>
  <si>
    <t>ronald.arneson@wisconsin.gov</t>
  </si>
  <si>
    <t>ICP-MS 11 TOTAL RECOVERABLE ($97.50 + $6.50 per element)</t>
  </si>
  <si>
    <t>I520FST</t>
  </si>
  <si>
    <t>O1510P2</t>
  </si>
  <si>
    <t>O1560A4</t>
  </si>
  <si>
    <t>Killian</t>
  </si>
  <si>
    <t>Neenah Slough Outfall sediments</t>
  </si>
  <si>
    <t>WTSS</t>
  </si>
  <si>
    <t>SEDIMENT</t>
  </si>
  <si>
    <t>WATER</t>
  </si>
  <si>
    <t>SUM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</si>
</sst>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&quot;$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Tahoma"/>
      <family val="0"/>
    </font>
    <font>
      <b/>
      <sz val="10"/>
      <name val="Tahoma"/>
      <family val="0"/>
    </font>
    <font>
      <u val="single"/>
      <sz val="8"/>
      <color indexed="12"/>
      <name val="Arial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3"/>
        <bgColor indexed="9"/>
      </patternFill>
    </fill>
    <fill>
      <patternFill patternType="gray125">
        <fgColor indexed="3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0" fillId="0" borderId="0" applyFill="0" applyBorder="0" applyAlignment="0" applyProtection="0"/>
    <xf numFmtId="37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24" applyFont="1" applyAlignment="1">
      <alignment/>
    </xf>
    <xf numFmtId="0" fontId="0" fillId="0" borderId="0" xfId="24" applyFont="1" applyAlignment="1">
      <alignment horizontal="right"/>
    </xf>
    <xf numFmtId="7" fontId="0" fillId="0" borderId="0" xfId="17" applyNumberFormat="1" applyFont="1" applyAlignment="1">
      <alignment/>
    </xf>
    <xf numFmtId="0" fontId="1" fillId="0" borderId="0" xfId="24" applyFont="1" applyAlignment="1">
      <alignment horizontal="right"/>
    </xf>
    <xf numFmtId="7" fontId="1" fillId="0" borderId="0" xfId="17" applyNumberFormat="1" applyFont="1" applyAlignment="1">
      <alignment horizontal="right"/>
    </xf>
    <xf numFmtId="0" fontId="0" fillId="2" borderId="0" xfId="24" applyFont="1" applyFill="1" applyAlignment="1">
      <alignment/>
    </xf>
    <xf numFmtId="0" fontId="0" fillId="3" borderId="0" xfId="24" applyFont="1" applyFill="1" applyAlignment="1">
      <alignment/>
    </xf>
    <xf numFmtId="0" fontId="0" fillId="4" borderId="0" xfId="24" applyFont="1" applyFill="1" applyAlignment="1">
      <alignment/>
    </xf>
    <xf numFmtId="0" fontId="0" fillId="5" borderId="0" xfId="24" applyFont="1" applyFill="1" applyAlignment="1">
      <alignment/>
    </xf>
    <xf numFmtId="0" fontId="0" fillId="6" borderId="0" xfId="24" applyFont="1" applyFill="1" applyAlignment="1">
      <alignment/>
    </xf>
    <xf numFmtId="7" fontId="0" fillId="6" borderId="0" xfId="17" applyNumberFormat="1" applyFont="1" applyFill="1" applyAlignment="1">
      <alignment/>
    </xf>
    <xf numFmtId="0" fontId="0" fillId="6" borderId="0" xfId="17" applyFont="1" applyFill="1" applyAlignment="1">
      <alignment/>
    </xf>
    <xf numFmtId="0" fontId="0" fillId="7" borderId="0" xfId="24" applyFont="1" applyFill="1" applyAlignment="1">
      <alignment/>
    </xf>
    <xf numFmtId="164" fontId="0" fillId="0" borderId="0" xfId="24" applyNumberFormat="1" applyFont="1" applyAlignment="1">
      <alignment/>
    </xf>
    <xf numFmtId="0" fontId="0" fillId="0" borderId="0" xfId="0" applyFont="1" applyAlignment="1">
      <alignment/>
    </xf>
    <xf numFmtId="7" fontId="0" fillId="0" borderId="0" xfId="0" applyNumberFormat="1" applyAlignment="1">
      <alignment/>
    </xf>
    <xf numFmtId="0" fontId="0" fillId="0" borderId="0" xfId="24" applyAlignment="1">
      <alignment/>
    </xf>
    <xf numFmtId="0" fontId="0" fillId="8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24" applyFont="1" applyFill="1" applyBorder="1" applyAlignment="1">
      <alignment/>
    </xf>
    <xf numFmtId="0" fontId="0" fillId="0" borderId="0" xfId="24" applyFont="1" applyFill="1" applyBorder="1" applyAlignment="1">
      <alignment wrapText="1"/>
    </xf>
    <xf numFmtId="0" fontId="0" fillId="9" borderId="0" xfId="0" applyFill="1" applyAlignment="1">
      <alignment/>
    </xf>
    <xf numFmtId="0" fontId="0" fillId="9" borderId="0" xfId="24" applyFont="1" applyFill="1" applyBorder="1" applyAlignment="1">
      <alignment/>
    </xf>
    <xf numFmtId="0" fontId="0" fillId="0" borderId="0" xfId="24" applyFont="1" applyFill="1" applyAlignment="1">
      <alignment/>
    </xf>
    <xf numFmtId="0" fontId="0" fillId="0" borderId="0" xfId="24" applyFont="1" applyAlignment="1">
      <alignment/>
    </xf>
    <xf numFmtId="7" fontId="0" fillId="0" borderId="0" xfId="17" applyAlignment="1">
      <alignment/>
    </xf>
    <xf numFmtId="0" fontId="0" fillId="0" borderId="0" xfId="24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24" applyFont="1" applyAlignment="1">
      <alignment/>
    </xf>
    <xf numFmtId="7" fontId="0" fillId="0" borderId="0" xfId="17" applyFill="1" applyAlignment="1">
      <alignment/>
    </xf>
    <xf numFmtId="7" fontId="0" fillId="0" borderId="0" xfId="24" applyNumberFormat="1" applyFont="1" applyFill="1" applyAlignment="1">
      <alignment/>
    </xf>
    <xf numFmtId="0" fontId="0" fillId="0" borderId="0" xfId="24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1" fillId="0" borderId="0" xfId="24" applyNumberFormat="1" applyFont="1" applyAlignment="1">
      <alignment/>
    </xf>
    <xf numFmtId="166" fontId="0" fillId="0" borderId="0" xfId="17" applyNumberFormat="1" applyFont="1" applyAlignment="1">
      <alignment/>
    </xf>
    <xf numFmtId="166" fontId="0" fillId="0" borderId="0" xfId="24" applyNumberFormat="1" applyAlignment="1">
      <alignment/>
    </xf>
    <xf numFmtId="166" fontId="0" fillId="0" borderId="0" xfId="24" applyNumberFormat="1" applyFont="1" applyFill="1" applyAlignment="1">
      <alignment/>
    </xf>
    <xf numFmtId="166" fontId="1" fillId="0" borderId="0" xfId="24" applyNumberFormat="1" applyFont="1" applyAlignment="1">
      <alignment horizontal="right"/>
    </xf>
    <xf numFmtId="166" fontId="0" fillId="6" borderId="0" xfId="24" applyNumberFormat="1" applyFont="1" applyFill="1" applyAlignment="1">
      <alignment/>
    </xf>
    <xf numFmtId="0" fontId="10" fillId="0" borderId="0" xfId="23" applyAlignment="1">
      <alignment/>
    </xf>
    <xf numFmtId="8" fontId="0" fillId="0" borderId="0" xfId="0" applyNumberFormat="1" applyAlignment="1">
      <alignment/>
    </xf>
    <xf numFmtId="0" fontId="0" fillId="10" borderId="0" xfId="0" applyFill="1" applyAlignment="1">
      <alignment/>
    </xf>
    <xf numFmtId="7" fontId="1" fillId="0" borderId="0" xfId="17" applyFont="1" applyAlignment="1">
      <alignment/>
    </xf>
    <xf numFmtId="0" fontId="1" fillId="0" borderId="0" xfId="24" applyFont="1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Hyperlink" xfId="23"/>
    <cellStyle name="normal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87</xdr:row>
      <xdr:rowOff>123825</xdr:rowOff>
    </xdr:from>
    <xdr:to>
      <xdr:col>3</xdr:col>
      <xdr:colOff>666750</xdr:colOff>
      <xdr:row>101</xdr:row>
      <xdr:rowOff>47625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3143250" y="14211300"/>
          <a:ext cx="3867150" cy="21907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WATER SAMPLES:
    10 samples, each for As, Cd, Cr, Cu, Fe, Pb, Mn, Ni, Zn
---------------------
  = (9 parameters x $12.42/parameter) x 10 samples = $1,117.80</a:t>
          </a:r>
        </a:p>
      </xdr:txBody>
    </xdr:sp>
    <xdr:clientData/>
  </xdr:twoCellAnchor>
  <xdr:twoCellAnchor>
    <xdr:from>
      <xdr:col>4</xdr:col>
      <xdr:colOff>523875</xdr:colOff>
      <xdr:row>86</xdr:row>
      <xdr:rowOff>57150</xdr:rowOff>
    </xdr:from>
    <xdr:to>
      <xdr:col>5</xdr:col>
      <xdr:colOff>171450</xdr:colOff>
      <xdr:row>90</xdr:row>
      <xdr:rowOff>104775</xdr:rowOff>
    </xdr:to>
    <xdr:sp>
      <xdr:nvSpPr>
        <xdr:cNvPr id="2" name="Line 7"/>
        <xdr:cNvSpPr>
          <a:spLocks/>
        </xdr:cNvSpPr>
      </xdr:nvSpPr>
      <xdr:spPr>
        <a:xfrm>
          <a:off x="7581900" y="13982700"/>
          <a:ext cx="3810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nald.arneson@wisconsin.gov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82"/>
  <sheetViews>
    <sheetView showOutlineSymbols="0" zoomScale="80" zoomScaleNormal="80" workbookViewId="0" topLeftCell="A50">
      <selection activeCell="B84" sqref="B84"/>
    </sheetView>
  </sheetViews>
  <sheetFormatPr defaultColWidth="9.140625" defaultRowHeight="12.75"/>
  <cols>
    <col min="1" max="1" width="28.00390625" style="0" customWidth="1"/>
    <col min="2" max="2" width="57.57421875" style="0" customWidth="1"/>
    <col min="3" max="3" width="9.140625" style="37" customWidth="1"/>
    <col min="5" max="5" width="11.28125" style="0" customWidth="1"/>
  </cols>
  <sheetData>
    <row r="1" ht="12.75">
      <c r="A1" s="1" t="s">
        <v>0</v>
      </c>
    </row>
    <row r="2" ht="12.75">
      <c r="B2" t="s">
        <v>1</v>
      </c>
    </row>
    <row r="3" spans="1:2" ht="12.75">
      <c r="A3" s="19" t="s">
        <v>137</v>
      </c>
      <c r="B3" s="22" t="s">
        <v>255</v>
      </c>
    </row>
    <row r="4" spans="1:2" ht="12.75">
      <c r="A4" s="2" t="s">
        <v>2</v>
      </c>
      <c r="B4" s="23" t="s">
        <v>256</v>
      </c>
    </row>
    <row r="5" spans="1:2" ht="12.75">
      <c r="A5" s="2" t="s">
        <v>138</v>
      </c>
      <c r="B5" s="23" t="s">
        <v>257</v>
      </c>
    </row>
    <row r="6" spans="1:2" ht="12.75">
      <c r="A6" s="2" t="s">
        <v>139</v>
      </c>
      <c r="B6" s="23"/>
    </row>
    <row r="7" spans="1:2" ht="12.75">
      <c r="A7" s="2" t="s">
        <v>142</v>
      </c>
      <c r="B7" s="23"/>
    </row>
    <row r="8" spans="1:2" ht="12.75">
      <c r="A8" s="2" t="s">
        <v>3</v>
      </c>
      <c r="B8" s="23" t="s">
        <v>4</v>
      </c>
    </row>
    <row r="9" spans="1:2" ht="12.75">
      <c r="A9" s="2" t="s">
        <v>143</v>
      </c>
      <c r="B9" s="23"/>
    </row>
    <row r="10" spans="1:2" ht="12.75">
      <c r="A10" s="2" t="s">
        <v>140</v>
      </c>
      <c r="B10" s="23" t="s">
        <v>222</v>
      </c>
    </row>
    <row r="11" spans="1:2" ht="12.75">
      <c r="A11" s="2"/>
      <c r="B11" s="20"/>
    </row>
    <row r="12" spans="1:2" ht="76.5">
      <c r="A12" s="2"/>
      <c r="B12" s="21" t="s">
        <v>141</v>
      </c>
    </row>
    <row r="13" ht="12.75"/>
    <row r="14" spans="1:5" ht="12.75">
      <c r="A14" s="1" t="s">
        <v>5</v>
      </c>
      <c r="B14" s="1" t="s">
        <v>6</v>
      </c>
      <c r="C14" s="42" t="s">
        <v>193</v>
      </c>
      <c r="D14" s="4" t="s">
        <v>7</v>
      </c>
      <c r="E14" s="5" t="s">
        <v>8</v>
      </c>
    </row>
    <row r="15" spans="1:5" ht="12.75">
      <c r="A15" s="1"/>
      <c r="B15" s="1"/>
      <c r="C15" s="42" t="s">
        <v>194</v>
      </c>
      <c r="D15" s="4" t="s">
        <v>9</v>
      </c>
      <c r="E15" s="5" t="s">
        <v>10</v>
      </c>
    </row>
    <row r="16" spans="1:3" ht="12.75">
      <c r="A16" s="1" t="s">
        <v>11</v>
      </c>
      <c r="B16" s="2"/>
      <c r="C16" s="39"/>
    </row>
    <row r="17" spans="1:5" ht="12.75">
      <c r="A17" t="s">
        <v>12</v>
      </c>
      <c r="B17" t="s">
        <v>13</v>
      </c>
      <c r="C17" s="37">
        <v>32.33</v>
      </c>
      <c r="D17" s="6"/>
      <c r="E17" s="3">
        <f>C17*D17</f>
        <v>0</v>
      </c>
    </row>
    <row r="18" spans="1:5" ht="12.75">
      <c r="A18" s="17" t="s">
        <v>144</v>
      </c>
      <c r="B18" s="17" t="s">
        <v>145</v>
      </c>
      <c r="C18" s="37">
        <v>32.33</v>
      </c>
      <c r="D18" s="6"/>
      <c r="E18" s="3">
        <f>C18*D18</f>
        <v>0</v>
      </c>
    </row>
    <row r="19" spans="1:5" ht="12.75">
      <c r="A19" t="s">
        <v>14</v>
      </c>
      <c r="B19" t="s">
        <v>15</v>
      </c>
      <c r="C19" s="37">
        <v>32.33</v>
      </c>
      <c r="D19" s="6"/>
      <c r="E19" s="3">
        <f>C19*D19</f>
        <v>0</v>
      </c>
    </row>
    <row r="20" spans="1:5" ht="12.75">
      <c r="A20" s="1" t="s">
        <v>16</v>
      </c>
      <c r="B20" s="2"/>
      <c r="C20" s="39"/>
      <c r="D20" s="10"/>
      <c r="E20" s="11"/>
    </row>
    <row r="21" spans="1:5" ht="12.75">
      <c r="A21" s="1" t="s">
        <v>17</v>
      </c>
      <c r="B21" s="10"/>
      <c r="C21" s="43"/>
      <c r="D21" s="10"/>
      <c r="E21" s="10"/>
    </row>
    <row r="22" spans="1:5" ht="12.75">
      <c r="A22" t="s">
        <v>18</v>
      </c>
      <c r="B22" t="s">
        <v>19</v>
      </c>
      <c r="C22" s="37">
        <v>23.54</v>
      </c>
      <c r="D22" s="7"/>
      <c r="E22" s="3">
        <f aca="true" t="shared" si="0" ref="E22:E27">C22*D22</f>
        <v>0</v>
      </c>
    </row>
    <row r="23" spans="1:5" ht="12.75">
      <c r="A23" t="s">
        <v>223</v>
      </c>
      <c r="B23" t="s">
        <v>20</v>
      </c>
      <c r="C23" s="37">
        <v>25.35</v>
      </c>
      <c r="D23" s="7"/>
      <c r="E23" s="3">
        <f t="shared" si="0"/>
        <v>0</v>
      </c>
    </row>
    <row r="24" spans="1:5" ht="12.75">
      <c r="A24" t="s">
        <v>224</v>
      </c>
      <c r="B24" t="s">
        <v>21</v>
      </c>
      <c r="C24" s="37">
        <v>29.99</v>
      </c>
      <c r="D24" s="7"/>
      <c r="E24" s="3">
        <f t="shared" si="0"/>
        <v>0</v>
      </c>
    </row>
    <row r="25" spans="1:5" ht="12.75">
      <c r="A25" t="s">
        <v>22</v>
      </c>
      <c r="B25" t="s">
        <v>23</v>
      </c>
      <c r="C25" s="37">
        <v>21.45</v>
      </c>
      <c r="D25" s="7"/>
      <c r="E25" s="3">
        <f t="shared" si="0"/>
        <v>0</v>
      </c>
    </row>
    <row r="26" spans="1:5" ht="12.75">
      <c r="A26" t="s">
        <v>231</v>
      </c>
      <c r="B26" t="s">
        <v>232</v>
      </c>
      <c r="C26" s="37">
        <v>21.45</v>
      </c>
      <c r="D26" s="7"/>
      <c r="E26" s="3">
        <f t="shared" si="0"/>
        <v>0</v>
      </c>
    </row>
    <row r="27" spans="1:5" ht="12.75">
      <c r="A27" t="s">
        <v>225</v>
      </c>
      <c r="B27" t="s">
        <v>24</v>
      </c>
      <c r="C27" s="37">
        <v>15.15</v>
      </c>
      <c r="D27" s="7"/>
      <c r="E27" s="3">
        <f t="shared" si="0"/>
        <v>0</v>
      </c>
    </row>
    <row r="28" spans="1:5" ht="12.75">
      <c r="A28" s="1" t="s">
        <v>25</v>
      </c>
      <c r="B28" s="10"/>
      <c r="C28" s="43"/>
      <c r="D28" s="10"/>
      <c r="E28" s="10"/>
    </row>
    <row r="29" spans="1:5" ht="12.75">
      <c r="A29" t="s">
        <v>226</v>
      </c>
      <c r="B29" t="s">
        <v>26</v>
      </c>
      <c r="C29" s="37">
        <v>14.09</v>
      </c>
      <c r="D29" s="6"/>
      <c r="E29" s="3">
        <f aca="true" t="shared" si="1" ref="E29:E34">C29*D29</f>
        <v>0</v>
      </c>
    </row>
    <row r="30" spans="1:5" ht="12.75">
      <c r="A30" t="s">
        <v>227</v>
      </c>
      <c r="B30" t="s">
        <v>27</v>
      </c>
      <c r="C30" s="37">
        <v>9.12</v>
      </c>
      <c r="D30" s="6"/>
      <c r="E30" s="3">
        <f t="shared" si="1"/>
        <v>0</v>
      </c>
    </row>
    <row r="31" spans="1:5" ht="12.75">
      <c r="A31" t="s">
        <v>228</v>
      </c>
      <c r="B31" t="s">
        <v>28</v>
      </c>
      <c r="C31" s="37">
        <v>17.09</v>
      </c>
      <c r="D31" s="6"/>
      <c r="E31" s="3">
        <f t="shared" si="1"/>
        <v>0</v>
      </c>
    </row>
    <row r="32" spans="1:5" ht="12.75">
      <c r="A32" t="s">
        <v>229</v>
      </c>
      <c r="B32" t="s">
        <v>29</v>
      </c>
      <c r="C32" s="37">
        <v>9.12</v>
      </c>
      <c r="D32" s="6"/>
      <c r="E32" s="3">
        <f t="shared" si="1"/>
        <v>0</v>
      </c>
    </row>
    <row r="33" spans="1:5" ht="12.75">
      <c r="A33" t="s">
        <v>233</v>
      </c>
      <c r="B33" t="s">
        <v>234</v>
      </c>
      <c r="C33" s="37">
        <v>15.57</v>
      </c>
      <c r="D33" s="6"/>
      <c r="E33" s="3">
        <f t="shared" si="1"/>
        <v>0</v>
      </c>
    </row>
    <row r="34" spans="1:5" ht="12.75">
      <c r="A34" t="s">
        <v>230</v>
      </c>
      <c r="B34" t="s">
        <v>31</v>
      </c>
      <c r="C34" s="37">
        <v>9.02</v>
      </c>
      <c r="D34" s="6"/>
      <c r="E34" s="3">
        <f t="shared" si="1"/>
        <v>0</v>
      </c>
    </row>
    <row r="35" spans="1:5" ht="12.75">
      <c r="A35" s="1" t="s">
        <v>32</v>
      </c>
      <c r="B35" s="10"/>
      <c r="C35" s="43"/>
      <c r="D35" s="10"/>
      <c r="E35" s="10"/>
    </row>
    <row r="36" spans="1:5" ht="12.75">
      <c r="A36" t="s">
        <v>33</v>
      </c>
      <c r="B36" t="s">
        <v>34</v>
      </c>
      <c r="C36" s="37">
        <v>48.75</v>
      </c>
      <c r="D36" s="6"/>
      <c r="E36" s="3">
        <f aca="true" t="shared" si="2" ref="E36:E49">C36*D36</f>
        <v>0</v>
      </c>
    </row>
    <row r="37" spans="1:5" ht="12.75">
      <c r="A37" t="s">
        <v>35</v>
      </c>
      <c r="B37" t="s">
        <v>36</v>
      </c>
      <c r="C37" s="37">
        <v>56.44</v>
      </c>
      <c r="D37" s="6"/>
      <c r="E37" s="3">
        <f t="shared" si="2"/>
        <v>0</v>
      </c>
    </row>
    <row r="38" spans="1:5" ht="12.75">
      <c r="A38" t="s">
        <v>235</v>
      </c>
      <c r="B38" t="s">
        <v>37</v>
      </c>
      <c r="C38" s="37">
        <v>20.28</v>
      </c>
      <c r="D38" s="6"/>
      <c r="E38" s="3">
        <f t="shared" si="2"/>
        <v>0</v>
      </c>
    </row>
    <row r="39" spans="1:5" ht="12.75">
      <c r="A39" s="17" t="s">
        <v>146</v>
      </c>
      <c r="B39" s="17" t="s">
        <v>147</v>
      </c>
      <c r="C39" s="37">
        <v>21.16</v>
      </c>
      <c r="D39" s="6"/>
      <c r="E39" s="3">
        <f t="shared" si="2"/>
        <v>0</v>
      </c>
    </row>
    <row r="40" spans="1:5" ht="12.75">
      <c r="A40" s="17" t="s">
        <v>148</v>
      </c>
      <c r="B40" s="17" t="s">
        <v>149</v>
      </c>
      <c r="C40" s="37">
        <v>22.29</v>
      </c>
      <c r="D40" s="6"/>
      <c r="E40" s="3">
        <f t="shared" si="2"/>
        <v>0</v>
      </c>
    </row>
    <row r="41" spans="1:5" ht="12.75">
      <c r="A41" t="s">
        <v>236</v>
      </c>
      <c r="B41" t="s">
        <v>38</v>
      </c>
      <c r="C41" s="37">
        <v>26.65</v>
      </c>
      <c r="D41" s="6"/>
      <c r="E41" s="3">
        <f t="shared" si="2"/>
        <v>0</v>
      </c>
    </row>
    <row r="42" spans="1:5" ht="12.75">
      <c r="A42" t="s">
        <v>39</v>
      </c>
      <c r="B42" t="s">
        <v>40</v>
      </c>
      <c r="C42" s="37">
        <v>19.5</v>
      </c>
      <c r="D42" s="6"/>
      <c r="E42" s="3">
        <f t="shared" si="2"/>
        <v>0</v>
      </c>
    </row>
    <row r="43" spans="1:5" ht="12.75">
      <c r="A43" t="s">
        <v>41</v>
      </c>
      <c r="B43" t="s">
        <v>42</v>
      </c>
      <c r="C43" s="37">
        <v>29.51</v>
      </c>
      <c r="D43" s="6"/>
      <c r="E43" s="3">
        <f t="shared" si="2"/>
        <v>0</v>
      </c>
    </row>
    <row r="44" spans="1:5" ht="12.75">
      <c r="A44" t="s">
        <v>237</v>
      </c>
      <c r="B44" t="s">
        <v>43</v>
      </c>
      <c r="C44" s="37">
        <v>65</v>
      </c>
      <c r="D44" s="6"/>
      <c r="E44" s="3">
        <f t="shared" si="2"/>
        <v>0</v>
      </c>
    </row>
    <row r="45" spans="1:5" ht="12.75">
      <c r="A45" t="s">
        <v>44</v>
      </c>
      <c r="B45" t="s">
        <v>45</v>
      </c>
      <c r="C45" s="37">
        <v>11.38</v>
      </c>
      <c r="D45" s="6"/>
      <c r="E45" s="3">
        <f t="shared" si="2"/>
        <v>0</v>
      </c>
    </row>
    <row r="46" spans="1:5" ht="12.75">
      <c r="A46" t="s">
        <v>238</v>
      </c>
      <c r="B46" t="s">
        <v>46</v>
      </c>
      <c r="C46" s="37">
        <v>17.88</v>
      </c>
      <c r="D46" s="6"/>
      <c r="E46" s="3">
        <f t="shared" si="2"/>
        <v>0</v>
      </c>
    </row>
    <row r="47" spans="1:5" ht="12.75">
      <c r="A47" t="s">
        <v>239</v>
      </c>
      <c r="B47" t="s">
        <v>47</v>
      </c>
      <c r="C47" s="37">
        <v>21.48</v>
      </c>
      <c r="D47" s="6"/>
      <c r="E47" s="3">
        <f t="shared" si="2"/>
        <v>0</v>
      </c>
    </row>
    <row r="48" spans="1:5" ht="12.75">
      <c r="A48" t="s">
        <v>240</v>
      </c>
      <c r="B48" t="s">
        <v>48</v>
      </c>
      <c r="C48" s="37">
        <v>29.97</v>
      </c>
      <c r="D48" s="6"/>
      <c r="E48" s="3">
        <f t="shared" si="2"/>
        <v>0</v>
      </c>
    </row>
    <row r="49" spans="1:5" ht="12.75">
      <c r="A49" t="s">
        <v>241</v>
      </c>
      <c r="B49" t="s">
        <v>49</v>
      </c>
      <c r="C49" s="37">
        <v>5.78</v>
      </c>
      <c r="D49" s="6"/>
      <c r="E49" s="3">
        <f t="shared" si="2"/>
        <v>0</v>
      </c>
    </row>
    <row r="50" spans="1:5" ht="12.75">
      <c r="A50" s="1" t="s">
        <v>50</v>
      </c>
      <c r="B50" s="10"/>
      <c r="C50" s="43"/>
      <c r="D50" s="10"/>
      <c r="E50" s="10"/>
    </row>
    <row r="51" spans="2:5" ht="12.75">
      <c r="B51" t="s">
        <v>51</v>
      </c>
      <c r="C51" s="37">
        <v>50.85</v>
      </c>
      <c r="D51" s="6"/>
      <c r="E51" s="3">
        <f aca="true" t="shared" si="3" ref="E51:E56">C51*D51</f>
        <v>0</v>
      </c>
    </row>
    <row r="52" spans="1:5" ht="12.75">
      <c r="A52" t="s">
        <v>242</v>
      </c>
      <c r="B52" t="s">
        <v>52</v>
      </c>
      <c r="C52" s="37">
        <v>12.42</v>
      </c>
      <c r="D52" s="6"/>
      <c r="E52" s="3">
        <f t="shared" si="3"/>
        <v>0</v>
      </c>
    </row>
    <row r="53" spans="1:5" ht="12.75">
      <c r="A53" t="s">
        <v>243</v>
      </c>
      <c r="B53" t="s">
        <v>53</v>
      </c>
      <c r="C53" s="37">
        <v>12.42</v>
      </c>
      <c r="D53" s="6"/>
      <c r="E53" s="3">
        <f t="shared" si="3"/>
        <v>0</v>
      </c>
    </row>
    <row r="54" spans="1:5" ht="12.75">
      <c r="A54" t="s">
        <v>244</v>
      </c>
      <c r="B54" t="s">
        <v>54</v>
      </c>
      <c r="C54" s="37">
        <v>12.42</v>
      </c>
      <c r="D54" s="6"/>
      <c r="E54" s="3">
        <f t="shared" si="3"/>
        <v>0</v>
      </c>
    </row>
    <row r="55" spans="1:5" ht="12.75">
      <c r="A55" t="s">
        <v>245</v>
      </c>
      <c r="B55" t="s">
        <v>55</v>
      </c>
      <c r="C55" s="37">
        <v>12.42</v>
      </c>
      <c r="D55" s="6"/>
      <c r="E55" s="3">
        <f t="shared" si="3"/>
        <v>0</v>
      </c>
    </row>
    <row r="56" spans="1:5" ht="12.75">
      <c r="A56" t="s">
        <v>246</v>
      </c>
      <c r="B56" t="s">
        <v>56</v>
      </c>
      <c r="C56" s="37">
        <v>21.13</v>
      </c>
      <c r="D56" s="8">
        <f>MAX(D$52:D$55)</f>
        <v>0</v>
      </c>
      <c r="E56" s="3">
        <f t="shared" si="3"/>
        <v>0</v>
      </c>
    </row>
    <row r="57" spans="1:5" ht="12.75">
      <c r="A57" t="s">
        <v>57</v>
      </c>
      <c r="B57" s="10"/>
      <c r="C57" s="43"/>
      <c r="D57" s="10"/>
      <c r="E57" s="12"/>
    </row>
    <row r="58" spans="2:5" ht="12.75">
      <c r="B58" t="s">
        <v>58</v>
      </c>
      <c r="C58" s="37">
        <v>42.14</v>
      </c>
      <c r="D58" s="6">
        <v>0</v>
      </c>
      <c r="E58" s="3">
        <f>C58*D58</f>
        <v>0</v>
      </c>
    </row>
    <row r="59" spans="2:5" ht="12.75">
      <c r="B59" t="s">
        <v>59</v>
      </c>
      <c r="C59" s="37">
        <v>91.82</v>
      </c>
      <c r="D59" s="6">
        <v>0</v>
      </c>
      <c r="E59" s="3">
        <f>C59*D59</f>
        <v>0</v>
      </c>
    </row>
    <row r="60" spans="1:5" ht="12.75">
      <c r="A60" t="s">
        <v>246</v>
      </c>
      <c r="B60" t="s">
        <v>56</v>
      </c>
      <c r="C60" s="37">
        <v>21.13</v>
      </c>
      <c r="D60" s="8">
        <f>MAX(D$58:D$59)</f>
        <v>0</v>
      </c>
      <c r="E60" s="3">
        <f>C60*D60</f>
        <v>0</v>
      </c>
    </row>
    <row r="61" spans="1:5" ht="12.75">
      <c r="A61" s="1" t="s">
        <v>60</v>
      </c>
      <c r="B61" s="10"/>
      <c r="C61" s="43"/>
      <c r="D61" s="10"/>
      <c r="E61" s="10"/>
    </row>
    <row r="62" spans="1:5" ht="12.75">
      <c r="A62" t="s">
        <v>61</v>
      </c>
      <c r="B62" t="s">
        <v>62</v>
      </c>
      <c r="C62" s="37">
        <v>16.25</v>
      </c>
      <c r="D62" s="8">
        <f>D64</f>
        <v>0</v>
      </c>
      <c r="E62" s="3">
        <f>C62*D62</f>
        <v>0</v>
      </c>
    </row>
    <row r="63" spans="1:5" ht="12.75">
      <c r="A63" t="s">
        <v>63</v>
      </c>
      <c r="B63" t="s">
        <v>64</v>
      </c>
      <c r="C63" s="37">
        <v>29.25</v>
      </c>
      <c r="D63" s="8">
        <f>D64</f>
        <v>0</v>
      </c>
      <c r="E63" s="3">
        <f>C63*D63</f>
        <v>0</v>
      </c>
    </row>
    <row r="64" spans="1:5" ht="12.75">
      <c r="A64" t="s">
        <v>65</v>
      </c>
      <c r="B64" t="s">
        <v>251</v>
      </c>
      <c r="C64" s="37">
        <v>169</v>
      </c>
      <c r="D64" s="6"/>
      <c r="E64" s="3">
        <f>C64*D64</f>
        <v>0</v>
      </c>
    </row>
    <row r="65" spans="1:5" ht="12.75">
      <c r="A65" t="s">
        <v>67</v>
      </c>
      <c r="B65" t="s">
        <v>68</v>
      </c>
      <c r="C65" s="37">
        <v>72.73</v>
      </c>
      <c r="D65" s="9"/>
      <c r="E65" s="3">
        <f>C65*D65</f>
        <v>0</v>
      </c>
    </row>
    <row r="66" spans="1:5" ht="12.75">
      <c r="A66" t="s">
        <v>69</v>
      </c>
      <c r="B66" t="s">
        <v>70</v>
      </c>
      <c r="C66" s="37">
        <v>22.75</v>
      </c>
      <c r="D66" s="13">
        <f>D65</f>
        <v>0</v>
      </c>
      <c r="E66" s="3">
        <f>C66*D66</f>
        <v>0</v>
      </c>
    </row>
    <row r="67" spans="1:5" ht="12.75">
      <c r="A67" s="1" t="s">
        <v>71</v>
      </c>
      <c r="B67" s="10"/>
      <c r="C67" s="43"/>
      <c r="D67" s="10"/>
      <c r="E67" s="10"/>
    </row>
    <row r="68" spans="2:5" ht="12.75">
      <c r="B68" s="15" t="s">
        <v>72</v>
      </c>
      <c r="C68" s="43"/>
      <c r="D68" s="6"/>
      <c r="E68" s="10"/>
    </row>
    <row r="69" spans="2:5" ht="12.75">
      <c r="B69" t="s">
        <v>73</v>
      </c>
      <c r="C69" s="43"/>
      <c r="D69" s="6"/>
      <c r="E69" s="10"/>
    </row>
    <row r="70" spans="2:5" ht="12.75">
      <c r="B70" t="s">
        <v>74</v>
      </c>
      <c r="C70" s="43"/>
      <c r="D70" s="6"/>
      <c r="E70" s="10"/>
    </row>
    <row r="71" spans="2:5" ht="12.75">
      <c r="B71" t="s">
        <v>75</v>
      </c>
      <c r="C71" s="43"/>
      <c r="D71" s="6"/>
      <c r="E71" s="10"/>
    </row>
    <row r="72" spans="2:5" ht="12.75">
      <c r="B72" t="s">
        <v>76</v>
      </c>
      <c r="C72" s="43"/>
      <c r="D72" s="6"/>
      <c r="E72" s="10"/>
    </row>
    <row r="73" spans="2:5" ht="12.75">
      <c r="B73" t="s">
        <v>77</v>
      </c>
      <c r="C73" s="43"/>
      <c r="D73" s="6"/>
      <c r="E73" s="10"/>
    </row>
    <row r="74" spans="2:5" ht="12.75">
      <c r="B74" t="s">
        <v>78</v>
      </c>
      <c r="C74" s="43"/>
      <c r="D74" s="6"/>
      <c r="E74" s="10"/>
    </row>
    <row r="75" spans="2:5" ht="12.75">
      <c r="B75" t="s">
        <v>79</v>
      </c>
      <c r="C75" s="43"/>
      <c r="D75" s="6"/>
      <c r="E75" s="10"/>
    </row>
    <row r="76" ht="12.75">
      <c r="B76" t="s">
        <v>80</v>
      </c>
    </row>
    <row r="77" spans="3:5" ht="12.75">
      <c r="C77" s="38"/>
      <c r="E77" s="3">
        <f>SUM(E17:E76)</f>
        <v>0</v>
      </c>
    </row>
    <row r="79" ht="12.75">
      <c r="A79" t="s">
        <v>247</v>
      </c>
    </row>
    <row r="80" ht="12.75">
      <c r="B80" t="s">
        <v>248</v>
      </c>
    </row>
    <row r="81" ht="12.75">
      <c r="B81" t="s">
        <v>249</v>
      </c>
    </row>
    <row r="82" ht="12.75">
      <c r="B82" s="44" t="s">
        <v>250</v>
      </c>
    </row>
  </sheetData>
  <hyperlinks>
    <hyperlink ref="B82" r:id="rId1" display="ronald.arneson@wisconsin.gov"/>
  </hyperlinks>
  <printOptions/>
  <pageMargins left="0.4" right="0.4" top="0.3527777777777778" bottom="0.39305555555555555" header="0.3333333333333333" footer="0.3333333333333333"/>
  <pageSetup horizontalDpi="300" verticalDpi="300" orientation="portrait" scale="8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76"/>
  <sheetViews>
    <sheetView showOutlineSymbols="0" zoomScale="80" zoomScaleNormal="80" workbookViewId="0" topLeftCell="A48">
      <selection activeCell="B86" sqref="B86"/>
    </sheetView>
  </sheetViews>
  <sheetFormatPr defaultColWidth="9.140625" defaultRowHeight="12.75"/>
  <cols>
    <col min="1" max="1" width="24.421875" style="0" customWidth="1"/>
    <col min="2" max="2" width="57.57421875" style="0" customWidth="1"/>
    <col min="5" max="5" width="11.28125" style="0" customWidth="1"/>
  </cols>
  <sheetData>
    <row r="1" ht="12.75">
      <c r="A1" s="1" t="s">
        <v>0</v>
      </c>
    </row>
    <row r="2" ht="12.75">
      <c r="B2" t="s">
        <v>1</v>
      </c>
    </row>
    <row r="3" spans="1:2" ht="12.75">
      <c r="A3" s="19" t="s">
        <v>137</v>
      </c>
      <c r="B3" s="22"/>
    </row>
    <row r="4" spans="1:2" ht="12.75">
      <c r="A4" s="2" t="s">
        <v>2</v>
      </c>
      <c r="B4" s="23"/>
    </row>
    <row r="5" spans="1:2" ht="12.75">
      <c r="A5" s="2" t="s">
        <v>138</v>
      </c>
      <c r="B5" s="23"/>
    </row>
    <row r="6" spans="1:2" ht="12.75">
      <c r="A6" s="2" t="s">
        <v>139</v>
      </c>
      <c r="B6" s="23"/>
    </row>
    <row r="7" spans="1:2" ht="12.75">
      <c r="A7" s="2" t="s">
        <v>142</v>
      </c>
      <c r="B7" s="23"/>
    </row>
    <row r="8" spans="1:2" ht="12.75">
      <c r="A8" s="2" t="s">
        <v>3</v>
      </c>
      <c r="B8" s="23" t="s">
        <v>4</v>
      </c>
    </row>
    <row r="9" spans="1:2" ht="12.75">
      <c r="A9" s="2" t="s">
        <v>143</v>
      </c>
      <c r="B9" s="23"/>
    </row>
    <row r="10" spans="1:2" ht="12.75">
      <c r="A10" s="2" t="s">
        <v>140</v>
      </c>
      <c r="B10" s="23" t="str">
        <f>Project_1!B10</f>
        <v>FY 2009</v>
      </c>
    </row>
    <row r="11" spans="1:2" ht="12.75">
      <c r="A11" s="2"/>
      <c r="B11" s="20"/>
    </row>
    <row r="12" spans="1:2" ht="63.75">
      <c r="A12" s="2"/>
      <c r="B12" s="21" t="s">
        <v>141</v>
      </c>
    </row>
    <row r="14" spans="1:5" ht="12.75">
      <c r="A14" s="1" t="s">
        <v>5</v>
      </c>
      <c r="B14" s="1" t="s">
        <v>6</v>
      </c>
      <c r="C14" s="4" t="s">
        <v>193</v>
      </c>
      <c r="D14" s="4" t="s">
        <v>7</v>
      </c>
      <c r="E14" s="5" t="s">
        <v>8</v>
      </c>
    </row>
    <row r="15" spans="1:5" ht="12.75">
      <c r="A15" s="1"/>
      <c r="B15" s="1"/>
      <c r="C15" s="4" t="s">
        <v>194</v>
      </c>
      <c r="D15" s="4" t="s">
        <v>9</v>
      </c>
      <c r="E15" s="5" t="s">
        <v>10</v>
      </c>
    </row>
    <row r="16" spans="1:3" ht="12.75">
      <c r="A16" s="1" t="s">
        <v>11</v>
      </c>
      <c r="B16" s="2"/>
      <c r="C16" s="3"/>
    </row>
    <row r="17" spans="1:5" ht="12.75">
      <c r="A17" t="str">
        <f>Project_1!A17</f>
        <v>B200ALT</v>
      </c>
      <c r="B17" t="s">
        <v>13</v>
      </c>
      <c r="C17">
        <f>Project_1!C17</f>
        <v>32.33</v>
      </c>
      <c r="D17" s="6"/>
      <c r="E17" s="3">
        <f>C17*D17</f>
        <v>0</v>
      </c>
    </row>
    <row r="18" spans="1:5" ht="12.75">
      <c r="A18" s="17" t="s">
        <v>144</v>
      </c>
      <c r="B18" s="17" t="s">
        <v>145</v>
      </c>
      <c r="C18">
        <v>1.5</v>
      </c>
      <c r="D18" s="6"/>
      <c r="E18" s="3">
        <f>C18*D18</f>
        <v>0</v>
      </c>
    </row>
    <row r="19" spans="1:5" ht="12.75">
      <c r="A19" t="str">
        <f>Project_1!A19</f>
        <v>B210ALT</v>
      </c>
      <c r="B19" t="s">
        <v>15</v>
      </c>
      <c r="C19">
        <f>Project_1!C19</f>
        <v>32.33</v>
      </c>
      <c r="D19" s="6"/>
      <c r="E19" s="3">
        <f>C19*D19</f>
        <v>0</v>
      </c>
    </row>
    <row r="20" spans="1:5" ht="12.75">
      <c r="A20" s="1" t="s">
        <v>16</v>
      </c>
      <c r="B20" s="2"/>
      <c r="C20" s="3"/>
      <c r="D20" s="10"/>
      <c r="E20" s="11"/>
    </row>
    <row r="21" spans="1:5" ht="12.75">
      <c r="A21" s="1" t="s">
        <v>17</v>
      </c>
      <c r="B21" s="10"/>
      <c r="C21" s="10"/>
      <c r="D21" s="10"/>
      <c r="E21" s="10"/>
    </row>
    <row r="22" spans="1:5" ht="12.75">
      <c r="A22" t="str">
        <f>Project_1!A22</f>
        <v>I440NLD</v>
      </c>
      <c r="B22" t="s">
        <v>82</v>
      </c>
      <c r="C22">
        <f>Project_1!C22</f>
        <v>23.54</v>
      </c>
      <c r="D22" s="7"/>
      <c r="E22" s="3">
        <f>C22*D22</f>
        <v>0</v>
      </c>
    </row>
    <row r="23" spans="1:5" ht="12.75">
      <c r="A23" t="str">
        <f>Project_1!A23</f>
        <v>I460GLT</v>
      </c>
      <c r="B23" t="s">
        <v>20</v>
      </c>
      <c r="C23">
        <f>Project_1!C23</f>
        <v>25.35</v>
      </c>
      <c r="D23" s="7"/>
      <c r="E23" s="3">
        <f>C23*D23</f>
        <v>0</v>
      </c>
    </row>
    <row r="24" spans="1:5" ht="12.75">
      <c r="A24" t="str">
        <f>Project_1!A24</f>
        <v>I470DLT</v>
      </c>
      <c r="B24" t="s">
        <v>21</v>
      </c>
      <c r="C24">
        <f>Project_1!C24</f>
        <v>29.99</v>
      </c>
      <c r="D24" s="7"/>
      <c r="E24" s="3">
        <f>C24*D24</f>
        <v>0</v>
      </c>
    </row>
    <row r="25" spans="1:5" ht="12.75">
      <c r="A25" t="str">
        <f>Project_1!A25</f>
        <v>I520PLT</v>
      </c>
      <c r="B25" t="s">
        <v>23</v>
      </c>
      <c r="C25">
        <f>Project_1!C25</f>
        <v>21.45</v>
      </c>
      <c r="D25" s="7"/>
      <c r="E25" s="3">
        <f>C25*D25</f>
        <v>0</v>
      </c>
    </row>
    <row r="26" spans="1:5" ht="12.75">
      <c r="A26" t="str">
        <f>Project_1!A27</f>
        <v>I530CLD</v>
      </c>
      <c r="B26" t="s">
        <v>24</v>
      </c>
      <c r="C26">
        <f>Project_1!C27</f>
        <v>15.15</v>
      </c>
      <c r="D26" s="7"/>
      <c r="E26" s="3">
        <f>C26*D26</f>
        <v>0</v>
      </c>
    </row>
    <row r="27" spans="1:5" ht="12.75">
      <c r="A27" s="1" t="s">
        <v>25</v>
      </c>
      <c r="B27" s="10"/>
      <c r="C27" s="10"/>
      <c r="D27" s="10"/>
      <c r="E27" s="10"/>
    </row>
    <row r="28" spans="1:5" ht="12.75">
      <c r="A28" t="str">
        <f>Project_1!A29</f>
        <v>I640ILT</v>
      </c>
      <c r="B28" t="s">
        <v>26</v>
      </c>
      <c r="C28">
        <f>Project_1!C29</f>
        <v>14.09</v>
      </c>
      <c r="D28" s="6"/>
      <c r="E28" s="3">
        <f aca="true" t="shared" si="0" ref="E28:E33">C28*D28</f>
        <v>0</v>
      </c>
    </row>
    <row r="29" spans="1:5" ht="12.75">
      <c r="A29" t="str">
        <f>Project_1!A30</f>
        <v>I640ILV</v>
      </c>
      <c r="B29" t="s">
        <v>27</v>
      </c>
      <c r="C29">
        <f>Project_1!C30</f>
        <v>9.12</v>
      </c>
      <c r="D29" s="6"/>
      <c r="E29" s="3">
        <f t="shared" si="0"/>
        <v>0</v>
      </c>
    </row>
    <row r="30" spans="1:5" ht="12.75">
      <c r="A30" t="str">
        <f>Project_1!A31</f>
        <v>I650JLT</v>
      </c>
      <c r="B30" t="s">
        <v>28</v>
      </c>
      <c r="C30">
        <f>Project_1!C31</f>
        <v>17.09</v>
      </c>
      <c r="D30" s="6"/>
      <c r="E30" s="3">
        <f t="shared" si="0"/>
        <v>0</v>
      </c>
    </row>
    <row r="31" spans="1:5" ht="12.75">
      <c r="A31" t="str">
        <f>Project_1!A32</f>
        <v>I650JLV</v>
      </c>
      <c r="B31" t="s">
        <v>29</v>
      </c>
      <c r="C31">
        <f>Project_1!C32</f>
        <v>9.12</v>
      </c>
      <c r="D31" s="6"/>
      <c r="E31" s="3">
        <f t="shared" si="0"/>
        <v>0</v>
      </c>
    </row>
    <row r="32" spans="1:5" ht="12.75">
      <c r="A32" t="str">
        <f>Project_1!A33</f>
        <v>I640ILD</v>
      </c>
      <c r="B32" t="s">
        <v>30</v>
      </c>
      <c r="C32">
        <f>Project_1!C33</f>
        <v>15.57</v>
      </c>
      <c r="D32" s="6"/>
      <c r="E32" s="3">
        <f t="shared" si="0"/>
        <v>0</v>
      </c>
    </row>
    <row r="33" spans="1:5" ht="12.75">
      <c r="A33" t="str">
        <f>Project_1!A34</f>
        <v>I660NLT</v>
      </c>
      <c r="B33" t="s">
        <v>31</v>
      </c>
      <c r="C33">
        <f>Project_1!C34</f>
        <v>9.02</v>
      </c>
      <c r="D33" s="6"/>
      <c r="E33" s="3">
        <f t="shared" si="0"/>
        <v>0</v>
      </c>
    </row>
    <row r="34" spans="1:5" ht="12.75">
      <c r="A34" s="1" t="s">
        <v>32</v>
      </c>
      <c r="B34" s="10"/>
      <c r="C34" s="10"/>
      <c r="D34" s="10"/>
      <c r="E34" s="10"/>
    </row>
    <row r="35" spans="1:5" ht="12.75">
      <c r="A35" t="str">
        <f>Project_1!A36</f>
        <v>I120ALT</v>
      </c>
      <c r="B35" t="s">
        <v>34</v>
      </c>
      <c r="C35">
        <f>Project_1!C36</f>
        <v>48.75</v>
      </c>
      <c r="D35" s="6"/>
      <c r="E35" s="3">
        <f aca="true" t="shared" si="1" ref="E35:E48">C35*D35</f>
        <v>0</v>
      </c>
    </row>
    <row r="36" spans="1:5" ht="12.75">
      <c r="A36" t="str">
        <f>Project_1!A37</f>
        <v>I180ALT</v>
      </c>
      <c r="B36" t="s">
        <v>36</v>
      </c>
      <c r="C36">
        <f>Project_1!C37</f>
        <v>56.44</v>
      </c>
      <c r="D36" s="6"/>
      <c r="E36" s="3">
        <f t="shared" si="1"/>
        <v>0</v>
      </c>
    </row>
    <row r="37" spans="1:5" ht="12.75">
      <c r="A37" t="str">
        <f>Project_1!A38</f>
        <v>I240FLT</v>
      </c>
      <c r="B37" t="s">
        <v>83</v>
      </c>
      <c r="C37">
        <f>Project_1!C38</f>
        <v>20.28</v>
      </c>
      <c r="D37" s="6"/>
      <c r="E37" s="3">
        <f t="shared" si="1"/>
        <v>0</v>
      </c>
    </row>
    <row r="38" spans="1:5" ht="12.75">
      <c r="A38" s="17" t="s">
        <v>146</v>
      </c>
      <c r="B38" s="17" t="s">
        <v>147</v>
      </c>
      <c r="C38">
        <f>Project_1!C39</f>
        <v>21.16</v>
      </c>
      <c r="D38" s="6"/>
      <c r="E38" s="3">
        <f t="shared" si="1"/>
        <v>0</v>
      </c>
    </row>
    <row r="39" spans="1:5" ht="12.75">
      <c r="A39" s="17" t="s">
        <v>148</v>
      </c>
      <c r="B39" s="17" t="s">
        <v>149</v>
      </c>
      <c r="C39" s="14">
        <f>Project_1!C40</f>
        <v>22.29</v>
      </c>
      <c r="D39" s="6"/>
      <c r="E39" s="3">
        <f t="shared" si="1"/>
        <v>0</v>
      </c>
    </row>
    <row r="40" spans="1:5" ht="12.75">
      <c r="A40" t="str">
        <f>Project_1!A41</f>
        <v>I280HLD</v>
      </c>
      <c r="B40" t="s">
        <v>38</v>
      </c>
      <c r="C40">
        <f>Project_1!C41</f>
        <v>26.65</v>
      </c>
      <c r="D40" s="6"/>
      <c r="E40" s="3">
        <f t="shared" si="1"/>
        <v>0</v>
      </c>
    </row>
    <row r="41" spans="1:5" ht="12.75">
      <c r="A41" t="str">
        <f>Project_1!A42</f>
        <v>I290ALT</v>
      </c>
      <c r="B41" t="s">
        <v>40</v>
      </c>
      <c r="C41">
        <f>Project_1!C42</f>
        <v>19.5</v>
      </c>
      <c r="D41" s="6"/>
      <c r="E41" s="3">
        <f t="shared" si="1"/>
        <v>0</v>
      </c>
    </row>
    <row r="42" spans="1:5" ht="12.75">
      <c r="A42" t="str">
        <f>Project_1!A43</f>
        <v>I305ALT</v>
      </c>
      <c r="B42" t="s">
        <v>42</v>
      </c>
      <c r="C42">
        <f>Project_1!C43</f>
        <v>29.51</v>
      </c>
      <c r="D42" s="6"/>
      <c r="E42" s="3">
        <f t="shared" si="1"/>
        <v>0</v>
      </c>
    </row>
    <row r="43" spans="1:5" ht="12.75">
      <c r="A43" t="str">
        <f>Project_1!A44</f>
        <v>I319VUT</v>
      </c>
      <c r="B43" t="s">
        <v>43</v>
      </c>
      <c r="C43">
        <f>Project_1!C44</f>
        <v>65</v>
      </c>
      <c r="D43" s="6"/>
      <c r="E43" s="3">
        <f t="shared" si="1"/>
        <v>0</v>
      </c>
    </row>
    <row r="44" spans="1:5" ht="12.75">
      <c r="A44" t="str">
        <f>Project_1!A45</f>
        <v>I500ALT</v>
      </c>
      <c r="B44" t="s">
        <v>45</v>
      </c>
      <c r="C44">
        <f>Project_1!C45</f>
        <v>11.38</v>
      </c>
      <c r="D44" s="6"/>
      <c r="E44" s="3">
        <f t="shared" si="1"/>
        <v>0</v>
      </c>
    </row>
    <row r="45" spans="1:5" ht="12.75">
      <c r="A45" t="str">
        <f>Project_1!A46</f>
        <v>I410ALT</v>
      </c>
      <c r="B45" t="s">
        <v>46</v>
      </c>
      <c r="C45">
        <f>Project_1!C46</f>
        <v>17.88</v>
      </c>
      <c r="D45" s="6"/>
      <c r="E45" s="3">
        <f t="shared" si="1"/>
        <v>0</v>
      </c>
    </row>
    <row r="46" spans="1:5" ht="12.75">
      <c r="A46" t="str">
        <f>Project_1!A47</f>
        <v>I560NLD</v>
      </c>
      <c r="B46" t="s">
        <v>47</v>
      </c>
      <c r="C46">
        <f>Project_1!C47</f>
        <v>21.48</v>
      </c>
      <c r="D46" s="6"/>
      <c r="E46" s="3">
        <f t="shared" si="1"/>
        <v>0</v>
      </c>
    </row>
    <row r="47" spans="1:5" ht="12.75">
      <c r="A47" t="str">
        <f>Project_1!A48</f>
        <v>I600ELT</v>
      </c>
      <c r="B47" t="s">
        <v>48</v>
      </c>
      <c r="C47">
        <f>Project_1!C48</f>
        <v>29.97</v>
      </c>
      <c r="D47" s="6"/>
      <c r="E47" s="3">
        <f t="shared" si="1"/>
        <v>0</v>
      </c>
    </row>
    <row r="48" spans="1:5" ht="12.75">
      <c r="A48" t="str">
        <f>Project_1!A49</f>
        <v>I720BLT</v>
      </c>
      <c r="B48" t="s">
        <v>49</v>
      </c>
      <c r="C48">
        <f>Project_1!C49</f>
        <v>5.78</v>
      </c>
      <c r="D48" s="6"/>
      <c r="E48" s="3">
        <f t="shared" si="1"/>
        <v>0</v>
      </c>
    </row>
    <row r="49" spans="1:5" ht="12.75">
      <c r="A49" s="1" t="s">
        <v>50</v>
      </c>
      <c r="B49" s="10"/>
      <c r="C49" s="10"/>
      <c r="D49" s="10"/>
      <c r="E49" s="10"/>
    </row>
    <row r="50" spans="2:5" ht="12.75">
      <c r="B50" t="s">
        <v>51</v>
      </c>
      <c r="C50">
        <f>Project_1!C51</f>
        <v>50.85</v>
      </c>
      <c r="D50" s="6"/>
      <c r="E50" s="3">
        <f aca="true" t="shared" si="2" ref="E50:E55">C50*D50</f>
        <v>0</v>
      </c>
    </row>
    <row r="51" spans="1:5" ht="12.75">
      <c r="A51" t="str">
        <f>Project_1!A52</f>
        <v>I370ID1</v>
      </c>
      <c r="B51" t="s">
        <v>52</v>
      </c>
      <c r="C51">
        <f>Project_1!C52</f>
        <v>12.42</v>
      </c>
      <c r="D51" s="6"/>
      <c r="E51" s="3">
        <f t="shared" si="2"/>
        <v>0</v>
      </c>
    </row>
    <row r="52" spans="1:5" ht="12.75">
      <c r="A52" t="str">
        <f>Project_1!A53</f>
        <v>I400ID1</v>
      </c>
      <c r="B52" t="s">
        <v>53</v>
      </c>
      <c r="C52">
        <f>Project_1!C53</f>
        <v>12.42</v>
      </c>
      <c r="D52" s="6"/>
      <c r="E52" s="3">
        <f t="shared" si="2"/>
        <v>0</v>
      </c>
    </row>
    <row r="53" spans="1:5" ht="12.75">
      <c r="A53" t="str">
        <f>Project_1!A54</f>
        <v>I540ID1</v>
      </c>
      <c r="B53" t="s">
        <v>54</v>
      </c>
      <c r="C53">
        <f>Project_1!C54</f>
        <v>12.42</v>
      </c>
      <c r="D53" s="6"/>
      <c r="E53" s="3">
        <f t="shared" si="2"/>
        <v>0</v>
      </c>
    </row>
    <row r="54" spans="1:5" ht="12.75">
      <c r="A54" t="str">
        <f>Project_1!A55</f>
        <v>I580ID1</v>
      </c>
      <c r="B54" t="s">
        <v>55</v>
      </c>
      <c r="C54">
        <f>Project_1!C55</f>
        <v>12.42</v>
      </c>
      <c r="D54" s="6"/>
      <c r="E54" s="3">
        <f t="shared" si="2"/>
        <v>0</v>
      </c>
    </row>
    <row r="55" spans="1:5" ht="12.75">
      <c r="A55" t="str">
        <f>Project_1!A56</f>
        <v>I322ID1</v>
      </c>
      <c r="B55" t="s">
        <v>56</v>
      </c>
      <c r="C55">
        <f>Project_1!C56</f>
        <v>21.13</v>
      </c>
      <c r="D55" s="8">
        <f>MAX(D$51:D$54)</f>
        <v>0</v>
      </c>
      <c r="E55" s="3">
        <f t="shared" si="2"/>
        <v>0</v>
      </c>
    </row>
    <row r="56" spans="1:5" ht="12.75">
      <c r="A56" t="s">
        <v>57</v>
      </c>
      <c r="B56" s="10"/>
      <c r="C56" s="10"/>
      <c r="D56" s="10"/>
      <c r="E56" s="12"/>
    </row>
    <row r="57" spans="2:5" ht="12.75">
      <c r="B57" t="s">
        <v>58</v>
      </c>
      <c r="C57">
        <f>Project_1!C58</f>
        <v>42.14</v>
      </c>
      <c r="D57" s="6">
        <v>0</v>
      </c>
      <c r="E57" s="3">
        <f>C57*D57</f>
        <v>0</v>
      </c>
    </row>
    <row r="58" spans="2:5" ht="12.75">
      <c r="B58" t="s">
        <v>59</v>
      </c>
      <c r="C58">
        <f>Project_1!C59</f>
        <v>91.82</v>
      </c>
      <c r="D58" s="6">
        <v>0</v>
      </c>
      <c r="E58" s="3">
        <f>C58*D58</f>
        <v>0</v>
      </c>
    </row>
    <row r="59" spans="1:5" ht="12.75">
      <c r="A59" t="str">
        <f>Project_1!A60</f>
        <v>I322ID1</v>
      </c>
      <c r="B59" t="s">
        <v>56</v>
      </c>
      <c r="C59">
        <f>Project_1!C60</f>
        <v>21.13</v>
      </c>
      <c r="D59" s="8">
        <f>MAX(D$57:D$58)</f>
        <v>0</v>
      </c>
      <c r="E59" s="3">
        <f>C59*D59</f>
        <v>0</v>
      </c>
    </row>
    <row r="60" spans="1:5" ht="12.75">
      <c r="A60" s="1" t="s">
        <v>60</v>
      </c>
      <c r="B60" s="10"/>
      <c r="C60" s="10"/>
      <c r="D60" s="10"/>
      <c r="E60" s="10"/>
    </row>
    <row r="61" spans="1:5" ht="12.75">
      <c r="A61" t="str">
        <f>Project_1!A62</f>
        <v>I323ZDR</v>
      </c>
      <c r="B61" t="s">
        <v>62</v>
      </c>
      <c r="C61">
        <f>Project_1!C62</f>
        <v>16.25</v>
      </c>
      <c r="D61" s="8">
        <f>D63</f>
        <v>0</v>
      </c>
      <c r="E61" s="3">
        <f>C61*D61</f>
        <v>0</v>
      </c>
    </row>
    <row r="62" spans="1:5" ht="12.75">
      <c r="A62" t="str">
        <f>Project_1!A63</f>
        <v>I495PBC</v>
      </c>
      <c r="B62" t="s">
        <v>64</v>
      </c>
      <c r="C62">
        <f>Project_1!C63</f>
        <v>29.25</v>
      </c>
      <c r="D62" s="8">
        <f>D63</f>
        <v>0</v>
      </c>
      <c r="E62" s="3">
        <f>C62*D62</f>
        <v>0</v>
      </c>
    </row>
    <row r="63" spans="1:5" ht="12.75">
      <c r="A63" t="str">
        <f>Project_1!A64</f>
        <v>I860ZUT</v>
      </c>
      <c r="B63" t="s">
        <v>66</v>
      </c>
      <c r="C63">
        <f>Project_1!C64</f>
        <v>169</v>
      </c>
      <c r="D63" s="6"/>
      <c r="E63" s="3">
        <f>C63*D63</f>
        <v>0</v>
      </c>
    </row>
    <row r="64" spans="1:5" ht="12.75">
      <c r="A64" t="str">
        <f>Project_1!A65</f>
        <v>I430ZDT</v>
      </c>
      <c r="B64" t="s">
        <v>68</v>
      </c>
      <c r="C64">
        <f>Project_1!C65</f>
        <v>72.73</v>
      </c>
      <c r="D64" s="9"/>
      <c r="E64" s="3">
        <f>C64*D64</f>
        <v>0</v>
      </c>
    </row>
    <row r="65" spans="1:5" ht="12.75">
      <c r="A65" t="str">
        <f>Project_1!A66</f>
        <v>I495ZBC</v>
      </c>
      <c r="B65" t="s">
        <v>70</v>
      </c>
      <c r="C65">
        <f>Project_1!C66</f>
        <v>22.75</v>
      </c>
      <c r="D65" s="13">
        <f>D64</f>
        <v>0</v>
      </c>
      <c r="E65" s="3">
        <f>C65*D65</f>
        <v>0</v>
      </c>
    </row>
    <row r="66" spans="1:5" ht="12.75">
      <c r="A66" s="1" t="s">
        <v>71</v>
      </c>
      <c r="B66" s="10"/>
      <c r="C66" s="10"/>
      <c r="D66" s="10"/>
      <c r="E66" s="10"/>
    </row>
    <row r="67" spans="2:5" ht="12.75">
      <c r="B67" s="15" t="s">
        <v>72</v>
      </c>
      <c r="C67" s="10"/>
      <c r="D67" s="6"/>
      <c r="E67" s="10"/>
    </row>
    <row r="68" spans="2:5" ht="12.75">
      <c r="B68" t="s">
        <v>73</v>
      </c>
      <c r="C68" s="10"/>
      <c r="D68" s="6"/>
      <c r="E68" s="10"/>
    </row>
    <row r="69" spans="2:5" ht="12.75">
      <c r="B69" t="s">
        <v>74</v>
      </c>
      <c r="C69" s="10"/>
      <c r="D69" s="6"/>
      <c r="E69" s="10"/>
    </row>
    <row r="70" spans="2:5" ht="12.75">
      <c r="B70" t="s">
        <v>75</v>
      </c>
      <c r="C70" s="10"/>
      <c r="D70" s="6"/>
      <c r="E70" s="10"/>
    </row>
    <row r="71" spans="2:5" ht="12.75">
      <c r="B71" t="s">
        <v>76</v>
      </c>
      <c r="C71" s="10"/>
      <c r="D71" s="6"/>
      <c r="E71" s="10"/>
    </row>
    <row r="72" spans="2:5" ht="12.75">
      <c r="B72" t="s">
        <v>77</v>
      </c>
      <c r="C72" s="10"/>
      <c r="D72" s="6"/>
      <c r="E72" s="10"/>
    </row>
    <row r="73" spans="2:5" ht="12.75">
      <c r="B73" t="s">
        <v>78</v>
      </c>
      <c r="C73" s="10"/>
      <c r="D73" s="6"/>
      <c r="E73" s="10"/>
    </row>
    <row r="74" spans="2:5" ht="12.75">
      <c r="B74" t="s">
        <v>79</v>
      </c>
      <c r="C74" s="10"/>
      <c r="D74" s="6"/>
      <c r="E74" s="10"/>
    </row>
    <row r="75" ht="12.75">
      <c r="B75" t="s">
        <v>80</v>
      </c>
    </row>
    <row r="76" spans="3:5" ht="12.75">
      <c r="C76" s="1" t="s">
        <v>81</v>
      </c>
      <c r="E76" s="3">
        <f>SUM(E17:E75)</f>
        <v>0</v>
      </c>
    </row>
  </sheetData>
  <printOptions/>
  <pageMargins left="0.4" right="0.4" top="0.3527777777777778" bottom="0.39305555555555555" header="0.3333333333333333" footer="0.3333333333333333"/>
  <pageSetup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6"/>
  <sheetViews>
    <sheetView tabSelected="1" showOutlineSymbols="0" zoomScale="80" zoomScaleNormal="80" workbookViewId="0" topLeftCell="A1">
      <selection activeCell="B12" sqref="B12"/>
    </sheetView>
  </sheetViews>
  <sheetFormatPr defaultColWidth="9.140625" defaultRowHeight="12.75"/>
  <cols>
    <col min="1" max="1" width="27.421875" style="0" customWidth="1"/>
    <col min="2" max="2" width="58.7109375" style="0" customWidth="1"/>
    <col min="3" max="3" width="9.00390625" style="37" customWidth="1"/>
    <col min="4" max="4" width="10.7109375" style="0" customWidth="1"/>
    <col min="5" max="5" width="11.00390625" style="0" customWidth="1"/>
    <col min="6" max="6" width="10.57421875" style="0" bestFit="1" customWidth="1"/>
  </cols>
  <sheetData>
    <row r="1" ht="12.75">
      <c r="A1" s="1" t="s">
        <v>84</v>
      </c>
    </row>
    <row r="2" ht="12.75">
      <c r="B2" t="s">
        <v>85</v>
      </c>
    </row>
    <row r="3" spans="1:2" ht="12.75">
      <c r="A3" s="19" t="s">
        <v>137</v>
      </c>
      <c r="B3" s="22" t="s">
        <v>255</v>
      </c>
    </row>
    <row r="4" spans="1:2" ht="12.75">
      <c r="A4" s="2" t="s">
        <v>2</v>
      </c>
      <c r="B4" s="23" t="s">
        <v>256</v>
      </c>
    </row>
    <row r="5" spans="1:2" ht="12.75">
      <c r="A5" s="2" t="s">
        <v>138</v>
      </c>
      <c r="B5" s="23" t="s">
        <v>257</v>
      </c>
    </row>
    <row r="6" spans="1:2" ht="12.75">
      <c r="A6" s="2" t="s">
        <v>139</v>
      </c>
      <c r="B6" s="23"/>
    </row>
    <row r="7" spans="1:2" ht="12.75">
      <c r="A7" s="2" t="s">
        <v>142</v>
      </c>
      <c r="B7" s="23"/>
    </row>
    <row r="8" spans="1:2" ht="12.75">
      <c r="A8" s="2" t="s">
        <v>3</v>
      </c>
      <c r="B8" s="23" t="s">
        <v>4</v>
      </c>
    </row>
    <row r="9" spans="1:2" ht="12.75">
      <c r="A9" s="2" t="s">
        <v>143</v>
      </c>
      <c r="B9" s="23"/>
    </row>
    <row r="10" spans="1:2" ht="12.75">
      <c r="A10" s="2" t="s">
        <v>140</v>
      </c>
      <c r="B10" s="23" t="str">
        <f>Project_1!B10</f>
        <v>FY 2009</v>
      </c>
    </row>
    <row r="11" spans="1:2" ht="12.75">
      <c r="A11" s="2"/>
      <c r="B11" s="20"/>
    </row>
    <row r="12" spans="6:8" ht="12.75">
      <c r="F12" s="28"/>
      <c r="G12" s="34" t="s">
        <v>184</v>
      </c>
      <c r="H12" s="34" t="s">
        <v>185</v>
      </c>
    </row>
    <row r="13" spans="1:8" ht="12.75">
      <c r="A13" s="1" t="s">
        <v>5</v>
      </c>
      <c r="B13" s="1" t="s">
        <v>6</v>
      </c>
      <c r="C13" s="42" t="s">
        <v>193</v>
      </c>
      <c r="D13" s="4" t="s">
        <v>7</v>
      </c>
      <c r="E13" s="5" t="s">
        <v>8</v>
      </c>
      <c r="F13" s="35" t="s">
        <v>186</v>
      </c>
      <c r="G13" s="34" t="s">
        <v>187</v>
      </c>
      <c r="H13" s="34" t="s">
        <v>187</v>
      </c>
    </row>
    <row r="14" spans="1:8" ht="12.75">
      <c r="A14" s="1"/>
      <c r="B14" s="1"/>
      <c r="C14" s="42" t="s">
        <v>194</v>
      </c>
      <c r="D14" s="4" t="s">
        <v>9</v>
      </c>
      <c r="E14" s="5" t="s">
        <v>10</v>
      </c>
      <c r="F14" s="35" t="s">
        <v>188</v>
      </c>
      <c r="G14" s="34" t="s">
        <v>189</v>
      </c>
      <c r="H14" s="34" t="s">
        <v>189</v>
      </c>
    </row>
    <row r="15" spans="1:8" ht="12.75">
      <c r="A15" s="1" t="s">
        <v>16</v>
      </c>
      <c r="B15" s="2"/>
      <c r="C15" s="39"/>
      <c r="F15" s="28"/>
      <c r="G15" s="34" t="s">
        <v>190</v>
      </c>
      <c r="H15" s="34" t="s">
        <v>190</v>
      </c>
    </row>
    <row r="16" spans="1:6" ht="12.75">
      <c r="A16" t="s">
        <v>192</v>
      </c>
      <c r="B16" t="s">
        <v>86</v>
      </c>
      <c r="C16" s="37">
        <v>45.5</v>
      </c>
      <c r="D16" s="6"/>
      <c r="E16" s="3">
        <f>C16*D16</f>
        <v>0</v>
      </c>
      <c r="F16" s="27" t="s">
        <v>180</v>
      </c>
    </row>
    <row r="17" spans="1:6" ht="12.75">
      <c r="A17" s="15" t="s">
        <v>195</v>
      </c>
      <c r="B17" s="15" t="s">
        <v>87</v>
      </c>
      <c r="C17" s="37">
        <v>72</v>
      </c>
      <c r="D17" s="6"/>
      <c r="E17" s="3">
        <f aca="true" t="shared" si="0" ref="E17:E23">C17*D17</f>
        <v>0</v>
      </c>
      <c r="F17" s="27" t="s">
        <v>180</v>
      </c>
    </row>
    <row r="18" spans="1:6" ht="12.75">
      <c r="A18" t="s">
        <v>196</v>
      </c>
      <c r="B18" t="s">
        <v>88</v>
      </c>
      <c r="C18" s="37">
        <v>45.5</v>
      </c>
      <c r="D18" s="6"/>
      <c r="E18" s="3">
        <f t="shared" si="0"/>
        <v>0</v>
      </c>
      <c r="F18" s="27" t="s">
        <v>180</v>
      </c>
    </row>
    <row r="19" spans="1:6" ht="12.75">
      <c r="A19" t="s">
        <v>197</v>
      </c>
      <c r="B19" t="s">
        <v>89</v>
      </c>
      <c r="C19" s="37">
        <v>45.5</v>
      </c>
      <c r="D19" s="6"/>
      <c r="E19" s="3">
        <f t="shared" si="0"/>
        <v>0</v>
      </c>
      <c r="F19" s="27" t="s">
        <v>180</v>
      </c>
    </row>
    <row r="20" spans="1:6" ht="12.75">
      <c r="A20" t="s">
        <v>252</v>
      </c>
      <c r="B20" t="s">
        <v>90</v>
      </c>
      <c r="C20" s="37">
        <v>45.5</v>
      </c>
      <c r="D20" s="6"/>
      <c r="E20" s="3">
        <f t="shared" si="0"/>
        <v>0</v>
      </c>
      <c r="F20" s="27" t="s">
        <v>180</v>
      </c>
    </row>
    <row r="21" spans="1:6" ht="12.75">
      <c r="A21" t="s">
        <v>91</v>
      </c>
      <c r="B21" t="s">
        <v>92</v>
      </c>
      <c r="C21" s="37">
        <v>9.12</v>
      </c>
      <c r="D21" s="6"/>
      <c r="E21" s="3">
        <f t="shared" si="0"/>
        <v>0</v>
      </c>
      <c r="F21" s="28" t="s">
        <v>181</v>
      </c>
    </row>
    <row r="22" spans="1:6" ht="12.75">
      <c r="A22" t="s">
        <v>198</v>
      </c>
      <c r="B22" t="s">
        <v>199</v>
      </c>
      <c r="C22" s="37">
        <v>27.63</v>
      </c>
      <c r="D22" s="6"/>
      <c r="E22" s="3">
        <f t="shared" si="0"/>
        <v>0</v>
      </c>
      <c r="F22" s="28" t="s">
        <v>181</v>
      </c>
    </row>
    <row r="23" spans="1:8" ht="12.75">
      <c r="A23" s="17" t="s">
        <v>183</v>
      </c>
      <c r="B23" s="17" t="s">
        <v>182</v>
      </c>
      <c r="C23" s="37">
        <v>162.5</v>
      </c>
      <c r="D23" s="6"/>
      <c r="E23" s="3">
        <f t="shared" si="0"/>
        <v>0</v>
      </c>
      <c r="F23" s="27" t="s">
        <v>180</v>
      </c>
      <c r="G23" s="17"/>
      <c r="H23" s="17"/>
    </row>
    <row r="24" ht="12.75">
      <c r="F24" s="28"/>
    </row>
    <row r="25" spans="1:6" ht="12.75">
      <c r="A25" s="1" t="s">
        <v>50</v>
      </c>
      <c r="F25" s="28"/>
    </row>
    <row r="26" spans="1:6" ht="12.75">
      <c r="A26" s="17" t="s">
        <v>135</v>
      </c>
      <c r="B26" s="17" t="s">
        <v>136</v>
      </c>
      <c r="C26" s="37">
        <v>24.38</v>
      </c>
      <c r="D26" s="8">
        <f>MAX(D$30:D$45)</f>
        <v>6</v>
      </c>
      <c r="E26" s="3">
        <f aca="true" t="shared" si="1" ref="E26:E45">C26*D26</f>
        <v>146.28</v>
      </c>
      <c r="F26" s="28"/>
    </row>
    <row r="27" spans="1:8" ht="12.75">
      <c r="A27" t="s">
        <v>200</v>
      </c>
      <c r="B27" t="s">
        <v>94</v>
      </c>
      <c r="C27" s="37">
        <v>20.31</v>
      </c>
      <c r="D27" s="8">
        <f>MAX(D$30:D$45)</f>
        <v>6</v>
      </c>
      <c r="E27" s="3">
        <f t="shared" si="1"/>
        <v>121.85999999999999</v>
      </c>
      <c r="F27" s="28"/>
      <c r="H27" s="2"/>
    </row>
    <row r="28" spans="1:8" ht="12.75">
      <c r="A28" s="15" t="s">
        <v>201</v>
      </c>
      <c r="B28" s="15" t="s">
        <v>95</v>
      </c>
      <c r="C28" s="37">
        <v>19.5</v>
      </c>
      <c r="D28" s="9"/>
      <c r="E28" s="3">
        <f t="shared" si="1"/>
        <v>0</v>
      </c>
      <c r="F28" s="28" t="s">
        <v>181</v>
      </c>
      <c r="H28">
        <v>3</v>
      </c>
    </row>
    <row r="29" spans="1:8" ht="12.75">
      <c r="A29" s="15" t="s">
        <v>202</v>
      </c>
      <c r="B29" s="15" t="s">
        <v>96</v>
      </c>
      <c r="C29" s="37">
        <v>19.5</v>
      </c>
      <c r="D29" s="9"/>
      <c r="E29" s="3">
        <f t="shared" si="1"/>
        <v>0</v>
      </c>
      <c r="F29" s="28" t="s">
        <v>181</v>
      </c>
      <c r="H29">
        <v>5</v>
      </c>
    </row>
    <row r="30" spans="1:8" ht="12.75">
      <c r="A30" t="s">
        <v>203</v>
      </c>
      <c r="B30" t="s">
        <v>97</v>
      </c>
      <c r="C30" s="37">
        <v>19.5</v>
      </c>
      <c r="D30" s="6">
        <v>6</v>
      </c>
      <c r="E30" s="3">
        <f t="shared" si="1"/>
        <v>117</v>
      </c>
      <c r="F30" s="27" t="s">
        <v>180</v>
      </c>
      <c r="G30" s="36">
        <v>2</v>
      </c>
      <c r="H30">
        <v>5</v>
      </c>
    </row>
    <row r="31" spans="1:8" ht="12.75">
      <c r="A31" s="15" t="s">
        <v>204</v>
      </c>
      <c r="B31" s="15" t="s">
        <v>98</v>
      </c>
      <c r="C31" s="37">
        <v>19.5</v>
      </c>
      <c r="D31" s="6"/>
      <c r="E31" s="3">
        <f t="shared" si="1"/>
        <v>0</v>
      </c>
      <c r="F31" s="27" t="s">
        <v>180</v>
      </c>
      <c r="H31">
        <v>0.2</v>
      </c>
    </row>
    <row r="32" spans="1:8" ht="12.75">
      <c r="A32" s="15" t="s">
        <v>205</v>
      </c>
      <c r="B32" s="15" t="s">
        <v>99</v>
      </c>
      <c r="C32" s="37">
        <v>19.5</v>
      </c>
      <c r="D32" s="6"/>
      <c r="E32" s="3">
        <f t="shared" si="1"/>
        <v>0</v>
      </c>
      <c r="F32" s="28" t="s">
        <v>181</v>
      </c>
      <c r="H32">
        <v>0.06</v>
      </c>
    </row>
    <row r="33" spans="1:8" ht="12.75">
      <c r="A33" t="s">
        <v>206</v>
      </c>
      <c r="B33" t="s">
        <v>100</v>
      </c>
      <c r="C33" s="37">
        <v>19.5</v>
      </c>
      <c r="D33" s="6">
        <v>6</v>
      </c>
      <c r="E33" s="3">
        <f t="shared" si="1"/>
        <v>117</v>
      </c>
      <c r="F33" s="27" t="s">
        <v>180</v>
      </c>
      <c r="G33">
        <v>0.02</v>
      </c>
      <c r="H33">
        <v>0.6</v>
      </c>
    </row>
    <row r="34" spans="1:8" ht="12.75">
      <c r="A34" t="s">
        <v>207</v>
      </c>
      <c r="B34" t="s">
        <v>101</v>
      </c>
      <c r="C34" s="37">
        <v>19.5</v>
      </c>
      <c r="D34" s="6"/>
      <c r="E34" s="3">
        <f t="shared" si="1"/>
        <v>0</v>
      </c>
      <c r="F34" s="28" t="s">
        <v>181</v>
      </c>
      <c r="H34">
        <v>22</v>
      </c>
    </row>
    <row r="35" spans="1:8" ht="12.75">
      <c r="A35" t="s">
        <v>208</v>
      </c>
      <c r="B35" t="s">
        <v>102</v>
      </c>
      <c r="C35" s="37">
        <v>19.5</v>
      </c>
      <c r="D35" s="6">
        <v>6</v>
      </c>
      <c r="E35" s="3">
        <f t="shared" si="1"/>
        <v>117</v>
      </c>
      <c r="F35" s="27" t="s">
        <v>180</v>
      </c>
      <c r="G35" s="36">
        <v>5</v>
      </c>
      <c r="H35">
        <v>0.5</v>
      </c>
    </row>
    <row r="36" spans="1:8" ht="12.75">
      <c r="A36" t="s">
        <v>209</v>
      </c>
      <c r="B36" t="s">
        <v>103</v>
      </c>
      <c r="C36" s="37">
        <v>19.5</v>
      </c>
      <c r="D36" s="6">
        <v>6</v>
      </c>
      <c r="E36" s="3">
        <f t="shared" si="1"/>
        <v>117</v>
      </c>
      <c r="F36" s="27" t="s">
        <v>180</v>
      </c>
      <c r="G36" s="36">
        <v>2</v>
      </c>
      <c r="H36">
        <v>0.5</v>
      </c>
    </row>
    <row r="37" spans="1:8" ht="12.75">
      <c r="A37" t="s">
        <v>210</v>
      </c>
      <c r="B37" t="s">
        <v>104</v>
      </c>
      <c r="C37" s="37">
        <v>19.5</v>
      </c>
      <c r="D37" s="6">
        <v>6</v>
      </c>
      <c r="E37" s="3">
        <f t="shared" si="1"/>
        <v>117</v>
      </c>
      <c r="F37" s="28" t="s">
        <v>181</v>
      </c>
      <c r="H37">
        <v>9</v>
      </c>
    </row>
    <row r="38" spans="1:8" ht="12.75">
      <c r="A38" t="s">
        <v>211</v>
      </c>
      <c r="B38" t="s">
        <v>105</v>
      </c>
      <c r="C38" s="37">
        <v>19.5</v>
      </c>
      <c r="D38" s="6">
        <v>6</v>
      </c>
      <c r="E38" s="3">
        <f t="shared" si="1"/>
        <v>117</v>
      </c>
      <c r="F38" s="27" t="s">
        <v>180</v>
      </c>
      <c r="G38" s="36">
        <v>5</v>
      </c>
      <c r="H38">
        <v>3</v>
      </c>
    </row>
    <row r="39" spans="1:8" ht="12.75">
      <c r="A39" s="15" t="s">
        <v>212</v>
      </c>
      <c r="B39" s="15" t="s">
        <v>106</v>
      </c>
      <c r="C39" s="37">
        <v>19.5</v>
      </c>
      <c r="D39" s="6">
        <v>6</v>
      </c>
      <c r="E39" s="3">
        <f t="shared" si="1"/>
        <v>117</v>
      </c>
      <c r="F39" s="28" t="s">
        <v>181</v>
      </c>
      <c r="H39">
        <v>22</v>
      </c>
    </row>
    <row r="40" spans="1:8" ht="12.75">
      <c r="A40" t="s">
        <v>213</v>
      </c>
      <c r="B40" t="s">
        <v>107</v>
      </c>
      <c r="C40" s="37">
        <v>19.5</v>
      </c>
      <c r="D40" s="6"/>
      <c r="E40" s="3">
        <f t="shared" si="1"/>
        <v>0</v>
      </c>
      <c r="F40" s="27" t="s">
        <v>180</v>
      </c>
      <c r="H40">
        <v>0.1</v>
      </c>
    </row>
    <row r="41" spans="1:8" ht="12.75">
      <c r="A41" t="s">
        <v>214</v>
      </c>
      <c r="B41" t="s">
        <v>108</v>
      </c>
      <c r="C41" s="37">
        <v>19.5</v>
      </c>
      <c r="D41" s="6">
        <v>6</v>
      </c>
      <c r="E41" s="3">
        <f t="shared" si="1"/>
        <v>117</v>
      </c>
      <c r="F41" s="27" t="s">
        <v>180</v>
      </c>
      <c r="G41" s="36">
        <v>5</v>
      </c>
      <c r="H41">
        <v>2</v>
      </c>
    </row>
    <row r="42" spans="1:8" ht="12.75">
      <c r="A42" t="s">
        <v>215</v>
      </c>
      <c r="B42" t="s">
        <v>109</v>
      </c>
      <c r="C42" s="37">
        <v>19.5</v>
      </c>
      <c r="D42" s="6"/>
      <c r="E42" s="3">
        <f t="shared" si="1"/>
        <v>0</v>
      </c>
      <c r="F42" s="27" t="s">
        <v>180</v>
      </c>
      <c r="H42">
        <v>4</v>
      </c>
    </row>
    <row r="43" spans="1:8" ht="12.75">
      <c r="A43" t="s">
        <v>216</v>
      </c>
      <c r="B43" t="s">
        <v>110</v>
      </c>
      <c r="C43" s="37">
        <v>19.5</v>
      </c>
      <c r="D43" s="6"/>
      <c r="E43" s="3">
        <f t="shared" si="1"/>
        <v>0</v>
      </c>
      <c r="F43" s="28" t="s">
        <v>181</v>
      </c>
      <c r="H43">
        <v>0.5</v>
      </c>
    </row>
    <row r="44" spans="1:8" ht="12.75">
      <c r="A44" s="15" t="s">
        <v>217</v>
      </c>
      <c r="B44" s="15" t="s">
        <v>111</v>
      </c>
      <c r="C44" s="37">
        <v>19.5</v>
      </c>
      <c r="D44" s="6"/>
      <c r="E44" s="3">
        <f t="shared" si="1"/>
        <v>0</v>
      </c>
      <c r="F44" s="28" t="s">
        <v>181</v>
      </c>
      <c r="H44">
        <v>8</v>
      </c>
    </row>
    <row r="45" spans="1:8" ht="12.75">
      <c r="A45" t="s">
        <v>218</v>
      </c>
      <c r="B45" t="s">
        <v>112</v>
      </c>
      <c r="C45" s="37">
        <v>19.5</v>
      </c>
      <c r="D45" s="6">
        <v>6</v>
      </c>
      <c r="E45" s="3">
        <f t="shared" si="1"/>
        <v>117</v>
      </c>
      <c r="F45" s="27" t="s">
        <v>180</v>
      </c>
      <c r="G45" s="36">
        <v>5</v>
      </c>
      <c r="H45">
        <v>2</v>
      </c>
    </row>
    <row r="46" ht="12.75">
      <c r="F46" s="28"/>
    </row>
    <row r="47" spans="1:6" ht="12.75">
      <c r="A47" t="s">
        <v>113</v>
      </c>
      <c r="B47" t="s">
        <v>114</v>
      </c>
      <c r="C47" s="37">
        <v>24.38</v>
      </c>
      <c r="D47" s="8">
        <f>MAX(D49:D51)</f>
        <v>0</v>
      </c>
      <c r="E47" s="3">
        <f>C47*D47</f>
        <v>0</v>
      </c>
      <c r="F47" s="28"/>
    </row>
    <row r="48" spans="1:6" ht="12.75">
      <c r="A48" s="25" t="s">
        <v>135</v>
      </c>
      <c r="B48" s="17" t="s">
        <v>136</v>
      </c>
      <c r="C48" s="37">
        <v>24.38</v>
      </c>
      <c r="D48" s="8">
        <f>MAX(D49:D51)</f>
        <v>0</v>
      </c>
      <c r="E48" s="3">
        <f>C48*D48</f>
        <v>0</v>
      </c>
      <c r="F48" s="28"/>
    </row>
    <row r="49" spans="1:8" ht="12.75">
      <c r="A49" t="s">
        <v>219</v>
      </c>
      <c r="B49" t="s">
        <v>115</v>
      </c>
      <c r="C49" s="37">
        <v>56.88</v>
      </c>
      <c r="D49" s="9"/>
      <c r="E49" s="3">
        <f>C49*D49</f>
        <v>0</v>
      </c>
      <c r="F49" s="27" t="s">
        <v>180</v>
      </c>
      <c r="G49" s="36">
        <v>2</v>
      </c>
      <c r="H49">
        <v>0.4</v>
      </c>
    </row>
    <row r="50" spans="1:8" ht="12.75">
      <c r="A50" t="s">
        <v>116</v>
      </c>
      <c r="B50" t="s">
        <v>117</v>
      </c>
      <c r="C50" s="37">
        <v>56.88</v>
      </c>
      <c r="D50" s="9"/>
      <c r="E50" s="3">
        <f>C50*D50</f>
        <v>0</v>
      </c>
      <c r="F50" s="27" t="s">
        <v>180</v>
      </c>
      <c r="G50">
        <v>0.02</v>
      </c>
      <c r="H50">
        <v>0.02</v>
      </c>
    </row>
    <row r="51" spans="1:8" ht="12.75">
      <c r="A51" t="s">
        <v>118</v>
      </c>
      <c r="B51" t="s">
        <v>119</v>
      </c>
      <c r="C51" s="37">
        <v>56.88</v>
      </c>
      <c r="D51" s="9"/>
      <c r="E51" s="3">
        <f>C51*D51</f>
        <v>0</v>
      </c>
      <c r="F51" s="27" t="s">
        <v>180</v>
      </c>
      <c r="H51">
        <v>0.2</v>
      </c>
    </row>
    <row r="52" ht="12.75">
      <c r="F52" s="28"/>
    </row>
    <row r="53" spans="1:6" ht="12.75">
      <c r="A53" s="17" t="s">
        <v>133</v>
      </c>
      <c r="B53" s="17" t="s">
        <v>134</v>
      </c>
      <c r="C53" s="37">
        <v>4.88</v>
      </c>
      <c r="D53" s="18">
        <f>D54</f>
        <v>0</v>
      </c>
      <c r="E53" s="3">
        <f>C53*D53</f>
        <v>0</v>
      </c>
      <c r="F53" s="28"/>
    </row>
    <row r="54" spans="1:7" ht="12.75">
      <c r="A54" t="s">
        <v>220</v>
      </c>
      <c r="B54" t="s">
        <v>120</v>
      </c>
      <c r="C54" s="37">
        <v>45.5</v>
      </c>
      <c r="D54" s="6"/>
      <c r="E54" s="3">
        <f>C54*D54</f>
        <v>0</v>
      </c>
      <c r="F54" s="27" t="s">
        <v>180</v>
      </c>
      <c r="G54">
        <v>0.02</v>
      </c>
    </row>
    <row r="55" spans="4:5" ht="12.75">
      <c r="D55" s="24"/>
      <c r="E55" s="3"/>
    </row>
    <row r="56" spans="1:5" ht="12.75">
      <c r="A56" t="s">
        <v>150</v>
      </c>
      <c r="B56" t="s">
        <v>151</v>
      </c>
      <c r="C56" s="37">
        <v>47.13</v>
      </c>
      <c r="D56" s="6">
        <v>6</v>
      </c>
      <c r="E56" s="3">
        <f>C56*D56</f>
        <v>282.78000000000003</v>
      </c>
    </row>
    <row r="57" ht="12.75"/>
    <row r="58" spans="1:3" ht="12.75">
      <c r="A58" s="1" t="s">
        <v>121</v>
      </c>
      <c r="B58" s="2"/>
      <c r="C58" s="39"/>
    </row>
    <row r="59" spans="1:5" ht="12.75">
      <c r="A59" t="s">
        <v>253</v>
      </c>
      <c r="B59" s="17" t="s">
        <v>152</v>
      </c>
      <c r="C59" s="37">
        <v>286</v>
      </c>
      <c r="D59" s="8">
        <f>MAX(D$60:D$74)</f>
        <v>0</v>
      </c>
      <c r="E59" s="3">
        <f aca="true" t="shared" si="2" ref="E59:E74">C59*D59</f>
        <v>0</v>
      </c>
    </row>
    <row r="60" spans="1:8" ht="12.75">
      <c r="A60" s="17" t="s">
        <v>153</v>
      </c>
      <c r="B60" s="17" t="s">
        <v>154</v>
      </c>
      <c r="C60" s="37">
        <v>88</v>
      </c>
      <c r="D60" s="6"/>
      <c r="E60" s="3">
        <f t="shared" si="2"/>
        <v>0</v>
      </c>
      <c r="F60" s="28" t="s">
        <v>180</v>
      </c>
      <c r="G60" s="17">
        <v>0.01</v>
      </c>
      <c r="H60" s="17">
        <v>0.0085</v>
      </c>
    </row>
    <row r="61" spans="1:5" ht="12.75">
      <c r="A61" s="17" t="s">
        <v>155</v>
      </c>
      <c r="B61" s="17" t="s">
        <v>156</v>
      </c>
      <c r="C61" s="37">
        <v>22</v>
      </c>
      <c r="D61" s="6"/>
      <c r="E61" s="3">
        <f t="shared" si="2"/>
        <v>0</v>
      </c>
    </row>
    <row r="62" spans="1:5" ht="12.75">
      <c r="A62" t="s">
        <v>221</v>
      </c>
      <c r="B62" t="s">
        <v>122</v>
      </c>
      <c r="C62" s="37">
        <v>66</v>
      </c>
      <c r="D62" s="6"/>
      <c r="E62" s="3">
        <f t="shared" si="2"/>
        <v>0</v>
      </c>
    </row>
    <row r="63" spans="1:8" ht="12.75">
      <c r="A63" s="17" t="s">
        <v>157</v>
      </c>
      <c r="B63" s="17" t="s">
        <v>158</v>
      </c>
      <c r="C63" s="37">
        <v>22</v>
      </c>
      <c r="D63" s="9"/>
      <c r="E63" s="3">
        <f t="shared" si="2"/>
        <v>0</v>
      </c>
      <c r="F63" s="28" t="s">
        <v>180</v>
      </c>
      <c r="G63" s="17">
        <v>0.01</v>
      </c>
      <c r="H63" s="17">
        <v>0.005</v>
      </c>
    </row>
    <row r="64" spans="1:8" ht="12.75">
      <c r="A64" s="17" t="s">
        <v>159</v>
      </c>
      <c r="B64" s="17" t="s">
        <v>160</v>
      </c>
      <c r="C64" s="37">
        <v>44</v>
      </c>
      <c r="D64" s="9"/>
      <c r="E64" s="3">
        <f t="shared" si="2"/>
        <v>0</v>
      </c>
      <c r="F64" s="28" t="s">
        <v>180</v>
      </c>
      <c r="G64" s="17">
        <v>0.01</v>
      </c>
      <c r="H64" s="17">
        <v>0.014</v>
      </c>
    </row>
    <row r="65" spans="1:5" ht="12.75">
      <c r="A65" s="17" t="s">
        <v>161</v>
      </c>
      <c r="B65" s="17" t="s">
        <v>162</v>
      </c>
      <c r="C65" s="37">
        <v>22</v>
      </c>
      <c r="D65" s="9"/>
      <c r="E65" s="3">
        <f t="shared" si="2"/>
        <v>0</v>
      </c>
    </row>
    <row r="66" spans="1:5" ht="12.75">
      <c r="A66" s="17" t="s">
        <v>163</v>
      </c>
      <c r="B66" s="17" t="s">
        <v>164</v>
      </c>
      <c r="C66" s="37">
        <v>22</v>
      </c>
      <c r="D66" s="6"/>
      <c r="E66" s="3">
        <f t="shared" si="2"/>
        <v>0</v>
      </c>
    </row>
    <row r="67" spans="1:5" ht="12.75">
      <c r="A67" s="17" t="s">
        <v>165</v>
      </c>
      <c r="B67" s="17" t="s">
        <v>123</v>
      </c>
      <c r="C67" s="37">
        <v>22</v>
      </c>
      <c r="D67" s="6"/>
      <c r="E67" s="3">
        <f t="shared" si="2"/>
        <v>0</v>
      </c>
    </row>
    <row r="68" spans="1:5" ht="12.75">
      <c r="A68" s="17" t="s">
        <v>166</v>
      </c>
      <c r="B68" s="17" t="s">
        <v>167</v>
      </c>
      <c r="C68" s="37">
        <v>22</v>
      </c>
      <c r="D68" s="6"/>
      <c r="E68" s="3">
        <f t="shared" si="2"/>
        <v>0</v>
      </c>
    </row>
    <row r="69" spans="1:5" ht="12.75">
      <c r="A69" s="17" t="s">
        <v>168</v>
      </c>
      <c r="B69" s="17" t="s">
        <v>124</v>
      </c>
      <c r="C69" s="37">
        <v>22</v>
      </c>
      <c r="D69" s="6"/>
      <c r="E69" s="3">
        <f t="shared" si="2"/>
        <v>0</v>
      </c>
    </row>
    <row r="70" spans="1:5" ht="12.75">
      <c r="A70" s="17" t="s">
        <v>169</v>
      </c>
      <c r="B70" s="17" t="s">
        <v>125</v>
      </c>
      <c r="C70" s="37">
        <v>22</v>
      </c>
      <c r="D70" s="6"/>
      <c r="E70" s="3">
        <f t="shared" si="2"/>
        <v>0</v>
      </c>
    </row>
    <row r="71" spans="1:5" ht="12.75">
      <c r="A71" s="17" t="s">
        <v>174</v>
      </c>
      <c r="B71" s="17" t="s">
        <v>175</v>
      </c>
      <c r="C71" s="37">
        <v>44</v>
      </c>
      <c r="D71" s="6"/>
      <c r="E71" s="3">
        <f t="shared" si="2"/>
        <v>0</v>
      </c>
    </row>
    <row r="72" spans="1:5" ht="12.75">
      <c r="A72" t="s">
        <v>126</v>
      </c>
      <c r="B72" t="s">
        <v>127</v>
      </c>
      <c r="C72" s="37">
        <v>220</v>
      </c>
      <c r="D72" s="6"/>
      <c r="E72" s="3">
        <f t="shared" si="2"/>
        <v>0</v>
      </c>
    </row>
    <row r="73" spans="1:8" ht="12.75">
      <c r="A73" s="17" t="s">
        <v>170</v>
      </c>
      <c r="B73" s="17" t="s">
        <v>171</v>
      </c>
      <c r="C73" s="37">
        <v>240.45</v>
      </c>
      <c r="D73" s="6"/>
      <c r="E73" s="3">
        <f t="shared" si="2"/>
        <v>0</v>
      </c>
      <c r="F73" s="28" t="s">
        <v>180</v>
      </c>
      <c r="G73" s="17">
        <v>0.05</v>
      </c>
      <c r="H73" s="17">
        <v>0.033</v>
      </c>
    </row>
    <row r="74" spans="1:5" ht="12.75">
      <c r="A74" s="17" t="s">
        <v>172</v>
      </c>
      <c r="B74" s="17" t="s">
        <v>173</v>
      </c>
      <c r="C74" s="37">
        <v>566.86</v>
      </c>
      <c r="D74" s="6"/>
      <c r="E74" s="3">
        <f t="shared" si="2"/>
        <v>0</v>
      </c>
    </row>
    <row r="75" ht="12.75"/>
    <row r="76" spans="1:5" ht="12.75">
      <c r="A76" t="s">
        <v>128</v>
      </c>
      <c r="B76" t="s">
        <v>129</v>
      </c>
      <c r="C76" s="37">
        <v>95.23</v>
      </c>
      <c r="D76" s="8">
        <f>D77</f>
        <v>0</v>
      </c>
      <c r="E76" s="3">
        <f>C76*D76</f>
        <v>0</v>
      </c>
    </row>
    <row r="77" spans="1:5" ht="12.75">
      <c r="A77" t="s">
        <v>254</v>
      </c>
      <c r="B77" t="s">
        <v>130</v>
      </c>
      <c r="C77" s="37">
        <v>0</v>
      </c>
      <c r="D77" s="6"/>
      <c r="E77" s="3">
        <f>C77*D77</f>
        <v>0</v>
      </c>
    </row>
    <row r="78" ht="12.75"/>
    <row r="79" spans="1:8" ht="12.75">
      <c r="A79" s="17" t="s">
        <v>178</v>
      </c>
      <c r="B79" s="17" t="s">
        <v>179</v>
      </c>
      <c r="C79" s="37">
        <v>571.44</v>
      </c>
      <c r="D79" s="8">
        <f>D80</f>
        <v>0</v>
      </c>
      <c r="E79" s="3">
        <f>C79*D79</f>
        <v>0</v>
      </c>
      <c r="F79" s="27" t="s">
        <v>180</v>
      </c>
      <c r="G79">
        <v>0.03</v>
      </c>
      <c r="H79" t="s">
        <v>191</v>
      </c>
    </row>
    <row r="80" spans="1:5" ht="12.75">
      <c r="A80" s="25" t="s">
        <v>176</v>
      </c>
      <c r="B80" s="17" t="s">
        <v>177</v>
      </c>
      <c r="C80" s="37">
        <v>0</v>
      </c>
      <c r="D80" s="6"/>
      <c r="E80" s="3">
        <f>C80*D80</f>
        <v>0</v>
      </c>
    </row>
    <row r="81" spans="1:5" ht="12.75">
      <c r="A81" s="25"/>
      <c r="B81" s="17"/>
      <c r="C81" s="40"/>
      <c r="D81" s="24"/>
      <c r="E81" s="3"/>
    </row>
    <row r="82" spans="1:3" ht="12.75">
      <c r="A82" s="1" t="s">
        <v>131</v>
      </c>
      <c r="B82" s="2"/>
      <c r="C82" s="39"/>
    </row>
    <row r="83" spans="2:5" ht="12.75">
      <c r="B83" t="s">
        <v>132</v>
      </c>
      <c r="C83" s="37">
        <v>96</v>
      </c>
      <c r="D83" s="9"/>
      <c r="E83" s="3">
        <f>C83*D83</f>
        <v>0</v>
      </c>
    </row>
    <row r="85" spans="3:6" ht="12.75">
      <c r="C85" s="38"/>
      <c r="E85" s="3">
        <f>SUM(E16:E82)</f>
        <v>1603.9199999999998</v>
      </c>
      <c r="F85" t="s">
        <v>258</v>
      </c>
    </row>
    <row r="86" spans="1:6" ht="12.75">
      <c r="A86" s="1"/>
      <c r="E86" s="45">
        <v>1117.8</v>
      </c>
      <c r="F86" s="46" t="s">
        <v>259</v>
      </c>
    </row>
    <row r="87" spans="3:5" ht="12.75">
      <c r="C87" s="39"/>
      <c r="D87" s="24"/>
      <c r="E87" s="3"/>
    </row>
    <row r="89" spans="3:5" ht="12.75">
      <c r="C89" s="38"/>
      <c r="E89" s="3"/>
    </row>
    <row r="92" spans="4:7" ht="12.75">
      <c r="D92" s="16"/>
      <c r="E92" s="24"/>
      <c r="F92" s="47">
        <f>E86+E85</f>
        <v>2721.72</v>
      </c>
      <c r="G92" s="48" t="s">
        <v>260</v>
      </c>
    </row>
    <row r="93" spans="4:7" ht="12.75">
      <c r="D93" s="16"/>
      <c r="E93" s="32"/>
      <c r="F93" s="26"/>
      <c r="G93" s="27"/>
    </row>
    <row r="94" spans="5:7" ht="12.75">
      <c r="E94" s="33"/>
      <c r="G94" s="28"/>
    </row>
    <row r="95" spans="1:7" ht="12.75">
      <c r="A95" s="29"/>
      <c r="E95" s="33"/>
      <c r="G95" s="28"/>
    </row>
    <row r="96" spans="3:7" ht="12.75">
      <c r="C96" s="41"/>
      <c r="D96" s="30"/>
      <c r="E96" s="24"/>
      <c r="F96" s="31"/>
      <c r="G96" s="28"/>
    </row>
  </sheetData>
  <printOptions/>
  <pageMargins left="0.4" right="0.4" top="0.3527777777777778" bottom="0.39305555555555555" header="0.3333333333333333" footer="0.3333333333333333"/>
  <pageSetup horizontalDpi="300" verticalDpi="300" orientation="portrait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89"/>
  <sheetViews>
    <sheetView showOutlineSymbols="0" zoomScale="80" zoomScaleNormal="80" workbookViewId="0" topLeftCell="A1">
      <selection activeCell="E16" sqref="E16"/>
    </sheetView>
  </sheetViews>
  <sheetFormatPr defaultColWidth="9.140625" defaultRowHeight="12.75"/>
  <cols>
    <col min="1" max="1" width="27.7109375" style="0" customWidth="1"/>
    <col min="2" max="2" width="58.7109375" style="0" customWidth="1"/>
    <col min="3" max="3" width="7.8515625" style="37" customWidth="1"/>
    <col min="4" max="4" width="10.7109375" style="0" customWidth="1"/>
    <col min="5" max="5" width="15.140625" style="0" customWidth="1"/>
  </cols>
  <sheetData>
    <row r="1" ht="12.75">
      <c r="A1" s="1" t="s">
        <v>84</v>
      </c>
    </row>
    <row r="2" ht="12.75">
      <c r="B2" t="s">
        <v>85</v>
      </c>
    </row>
    <row r="3" spans="1:2" ht="12.75">
      <c r="A3" s="19" t="s">
        <v>137</v>
      </c>
      <c r="B3" s="22"/>
    </row>
    <row r="4" spans="1:2" ht="12.75">
      <c r="A4" s="2" t="s">
        <v>2</v>
      </c>
      <c r="B4" s="23"/>
    </row>
    <row r="5" spans="1:2" ht="12.75">
      <c r="A5" s="2" t="s">
        <v>138</v>
      </c>
      <c r="B5" s="23"/>
    </row>
    <row r="6" spans="1:2" ht="12.75">
      <c r="A6" s="2" t="s">
        <v>139</v>
      </c>
      <c r="B6" s="23"/>
    </row>
    <row r="7" spans="1:2" ht="12.75">
      <c r="A7" s="2" t="s">
        <v>142</v>
      </c>
      <c r="B7" s="23"/>
    </row>
    <row r="8" spans="1:2" ht="12.75">
      <c r="A8" s="2" t="s">
        <v>3</v>
      </c>
      <c r="B8" s="23" t="s">
        <v>4</v>
      </c>
    </row>
    <row r="9" spans="1:2" ht="12.75">
      <c r="A9" s="2" t="s">
        <v>143</v>
      </c>
      <c r="B9" s="23"/>
    </row>
    <row r="10" spans="1:2" ht="12.75">
      <c r="A10" s="2" t="s">
        <v>140</v>
      </c>
      <c r="B10" s="23" t="str">
        <f>Neenah_outfalls09!B10</f>
        <v>FY 2009</v>
      </c>
    </row>
    <row r="11" spans="1:2" ht="12.75">
      <c r="A11" s="2"/>
      <c r="B11" s="20"/>
    </row>
    <row r="12" spans="6:8" ht="12.75">
      <c r="F12" s="34"/>
      <c r="G12" s="34" t="str">
        <f>Neenah_outfalls09!G12</f>
        <v>Required</v>
      </c>
      <c r="H12" s="34" t="str">
        <f>Neenah_outfalls09!H12</f>
        <v>SLH</v>
      </c>
    </row>
    <row r="13" spans="1:9" ht="12.75">
      <c r="A13" s="1" t="s">
        <v>5</v>
      </c>
      <c r="B13" s="1" t="s">
        <v>6</v>
      </c>
      <c r="C13" s="42" t="s">
        <v>193</v>
      </c>
      <c r="D13" s="4" t="s">
        <v>7</v>
      </c>
      <c r="E13" s="5" t="s">
        <v>8</v>
      </c>
      <c r="F13" s="34" t="str">
        <f>Neenah_outfalls09!F13</f>
        <v>NR 347</v>
      </c>
      <c r="G13" s="34" t="str">
        <f>Neenah_outfalls09!G13</f>
        <v>Detection</v>
      </c>
      <c r="H13" s="34" t="str">
        <f>Neenah_outfalls09!H13</f>
        <v>Detection</v>
      </c>
      <c r="I13" s="29"/>
    </row>
    <row r="14" spans="1:9" ht="12.75">
      <c r="A14" s="1"/>
      <c r="B14" s="1"/>
      <c r="C14" s="42" t="s">
        <v>194</v>
      </c>
      <c r="D14" s="4" t="s">
        <v>9</v>
      </c>
      <c r="E14" s="5" t="s">
        <v>10</v>
      </c>
      <c r="F14" s="34" t="str">
        <f>Neenah_outfalls09!F14</f>
        <v>List</v>
      </c>
      <c r="G14" s="34" t="str">
        <f>Neenah_outfalls09!G14</f>
        <v>Limit ug/g</v>
      </c>
      <c r="H14" s="34" t="str">
        <f>Neenah_outfalls09!H14</f>
        <v>Limit ug/g</v>
      </c>
      <c r="I14" s="29"/>
    </row>
    <row r="15" spans="1:9" ht="12.75">
      <c r="A15" s="1" t="s">
        <v>16</v>
      </c>
      <c r="B15" s="2"/>
      <c r="C15" s="39"/>
      <c r="F15" s="34"/>
      <c r="G15" s="34" t="str">
        <f>Neenah_outfalls09!G15</f>
        <v>Dry Wt</v>
      </c>
      <c r="H15" s="34" t="str">
        <f>Neenah_outfalls09!H15</f>
        <v>Dry Wt</v>
      </c>
      <c r="I15" s="2"/>
    </row>
    <row r="16" spans="1:8" ht="12.75">
      <c r="A16" t="str">
        <f>Neenah_outfalls09!A16</f>
        <v>I440EST</v>
      </c>
      <c r="B16" t="s">
        <v>86</v>
      </c>
      <c r="C16" s="37">
        <v>45.5</v>
      </c>
      <c r="D16" s="6"/>
      <c r="E16" s="3">
        <f>C16*D16</f>
        <v>0</v>
      </c>
      <c r="F16" s="15" t="str">
        <f>Neenah_outfalls09!F16</f>
        <v>Yes</v>
      </c>
      <c r="G16" s="15"/>
      <c r="H16" s="15"/>
    </row>
    <row r="17" spans="1:9" ht="12.75">
      <c r="A17" t="str">
        <f>Neenah_outfalls09!A17</f>
        <v>I319VST</v>
      </c>
      <c r="B17" s="15" t="s">
        <v>87</v>
      </c>
      <c r="C17" s="37">
        <v>72</v>
      </c>
      <c r="D17" s="6"/>
      <c r="E17" s="3">
        <f aca="true" t="shared" si="0" ref="E17:E23">C17*D17</f>
        <v>0</v>
      </c>
      <c r="F17" s="15" t="str">
        <f>Neenah_outfalls09!F17</f>
        <v>Yes</v>
      </c>
      <c r="G17" s="15"/>
      <c r="H17" s="15"/>
      <c r="I17" s="15"/>
    </row>
    <row r="18" spans="1:8" ht="12.75">
      <c r="A18" t="str">
        <f>Neenah_outfalls09!A18</f>
        <v>I460EST</v>
      </c>
      <c r="B18" t="s">
        <v>88</v>
      </c>
      <c r="C18" s="37">
        <v>45.5</v>
      </c>
      <c r="D18" s="6"/>
      <c r="E18" s="3">
        <f t="shared" si="0"/>
        <v>0</v>
      </c>
      <c r="F18" s="15" t="str">
        <f>Neenah_outfalls09!F18</f>
        <v>Yes</v>
      </c>
      <c r="G18" s="15"/>
      <c r="H18" s="15"/>
    </row>
    <row r="19" spans="1:8" ht="12.75">
      <c r="A19" t="str">
        <f>Neenah_outfalls09!A19</f>
        <v>I470EST</v>
      </c>
      <c r="B19" t="s">
        <v>89</v>
      </c>
      <c r="C19" s="37">
        <v>45.5</v>
      </c>
      <c r="D19" s="6"/>
      <c r="E19" s="3">
        <f t="shared" si="0"/>
        <v>0</v>
      </c>
      <c r="F19" s="15" t="str">
        <f>Neenah_outfalls09!F19</f>
        <v>Yes</v>
      </c>
      <c r="G19" s="15"/>
      <c r="H19" s="15"/>
    </row>
    <row r="20" spans="1:8" ht="12.75">
      <c r="A20" t="str">
        <f>Neenah_outfalls09!A20</f>
        <v>I520FST</v>
      </c>
      <c r="B20" t="s">
        <v>90</v>
      </c>
      <c r="C20" s="37">
        <v>45.5</v>
      </c>
      <c r="D20" s="6"/>
      <c r="E20" s="3">
        <f t="shared" si="0"/>
        <v>0</v>
      </c>
      <c r="F20" s="15" t="str">
        <f>Neenah_outfalls09!F20</f>
        <v>Yes</v>
      </c>
      <c r="G20" s="15"/>
      <c r="H20" s="15"/>
    </row>
    <row r="21" spans="1:8" ht="12.75">
      <c r="A21" t="str">
        <f>Neenah_outfalls09!A21</f>
        <v>I640BST</v>
      </c>
      <c r="B21" t="s">
        <v>92</v>
      </c>
      <c r="C21" s="37">
        <v>9.12</v>
      </c>
      <c r="D21" s="6"/>
      <c r="E21" s="3">
        <f t="shared" si="0"/>
        <v>0</v>
      </c>
      <c r="F21" s="15" t="str">
        <f>Neenah_outfalls09!F21</f>
        <v>No</v>
      </c>
      <c r="G21" s="15"/>
      <c r="H21" s="15"/>
    </row>
    <row r="22" spans="1:8" ht="12.75">
      <c r="A22" t="str">
        <f>Neenah_outfalls09!A22</f>
        <v>I640HST</v>
      </c>
      <c r="B22" t="s">
        <v>93</v>
      </c>
      <c r="C22" s="37">
        <v>27.63</v>
      </c>
      <c r="D22" s="6"/>
      <c r="E22" s="3">
        <f t="shared" si="0"/>
        <v>0</v>
      </c>
      <c r="F22" s="15" t="str">
        <f>Neenah_outfalls09!F22</f>
        <v>No</v>
      </c>
      <c r="G22" s="15"/>
      <c r="H22" s="15"/>
    </row>
    <row r="23" spans="1:9" ht="12.75">
      <c r="A23" s="15" t="str">
        <f>Neenah_outfalls09!A23</f>
        <v>I490HST</v>
      </c>
      <c r="B23" s="15" t="str">
        <f>Neenah_outfalls09!B23</f>
        <v>OIL &amp; GREASE, SOXLET HEM, DRY WT (EPA 9071)</v>
      </c>
      <c r="C23" s="37">
        <v>162.5</v>
      </c>
      <c r="D23" s="6"/>
      <c r="E23" s="3">
        <f t="shared" si="0"/>
        <v>0</v>
      </c>
      <c r="F23" s="15" t="str">
        <f>Neenah_outfalls09!F23</f>
        <v>Yes</v>
      </c>
      <c r="G23" s="15"/>
      <c r="H23" s="15"/>
      <c r="I23" s="17"/>
    </row>
    <row r="24" spans="6:8" ht="12.75">
      <c r="F24" s="15"/>
      <c r="G24" s="15"/>
      <c r="H24" s="15"/>
    </row>
    <row r="25" spans="1:8" ht="12.75">
      <c r="A25" s="1" t="s">
        <v>50</v>
      </c>
      <c r="F25" s="15"/>
      <c r="G25" s="15"/>
      <c r="H25" s="15"/>
    </row>
    <row r="26" spans="1:9" ht="12.75">
      <c r="A26" s="17" t="s">
        <v>135</v>
      </c>
      <c r="B26" s="17" t="s">
        <v>136</v>
      </c>
      <c r="C26" s="37">
        <v>24.38</v>
      </c>
      <c r="D26" s="8">
        <f>MAX(D$30:D$45)</f>
        <v>0</v>
      </c>
      <c r="E26" s="3">
        <f aca="true" t="shared" si="1" ref="E26:E45">C26*D26</f>
        <v>0</v>
      </c>
      <c r="F26" s="15"/>
      <c r="G26" s="15"/>
      <c r="H26" s="15"/>
      <c r="I26" s="17"/>
    </row>
    <row r="27" spans="1:8" ht="12.75">
      <c r="A27" t="str">
        <f>Neenah_outfalls09!A27</f>
        <v>I322IS1</v>
      </c>
      <c r="B27" t="s">
        <v>94</v>
      </c>
      <c r="C27" s="37">
        <v>20.31</v>
      </c>
      <c r="D27" s="8">
        <f>MAX(D$30:D$45)</f>
        <v>0</v>
      </c>
      <c r="E27" s="3">
        <f t="shared" si="1"/>
        <v>0</v>
      </c>
      <c r="F27" s="15"/>
      <c r="G27" s="15"/>
      <c r="H27" s="15"/>
    </row>
    <row r="28" spans="1:9" ht="12.75">
      <c r="A28" t="str">
        <f>Neenah_outfalls09!A28</f>
        <v>I130IS1</v>
      </c>
      <c r="B28" s="15" t="s">
        <v>95</v>
      </c>
      <c r="C28" s="37">
        <v>19.5</v>
      </c>
      <c r="D28" s="9"/>
      <c r="E28" s="3">
        <f t="shared" si="1"/>
        <v>0</v>
      </c>
      <c r="F28" s="15" t="str">
        <f>Neenah_outfalls09!F28</f>
        <v>No</v>
      </c>
      <c r="G28" s="15"/>
      <c r="H28" s="15">
        <f>Neenah_outfalls09!H28</f>
        <v>3</v>
      </c>
      <c r="I28" s="15"/>
    </row>
    <row r="29" spans="1:9" ht="12.75">
      <c r="A29" t="str">
        <f>Neenah_outfalls09!A29</f>
        <v>I140IS1</v>
      </c>
      <c r="B29" s="15" t="s">
        <v>96</v>
      </c>
      <c r="C29" s="37">
        <v>19.5</v>
      </c>
      <c r="D29" s="9"/>
      <c r="E29" s="3">
        <f t="shared" si="1"/>
        <v>0</v>
      </c>
      <c r="F29" s="15" t="str">
        <f>Neenah_outfalls09!F29</f>
        <v>No</v>
      </c>
      <c r="G29" s="15"/>
      <c r="H29" s="15">
        <f>Neenah_outfalls09!H29</f>
        <v>5</v>
      </c>
      <c r="I29" s="15"/>
    </row>
    <row r="30" spans="1:8" ht="12.75">
      <c r="A30" t="str">
        <f>Neenah_outfalls09!A30</f>
        <v>I150IS1</v>
      </c>
      <c r="B30" t="s">
        <v>97</v>
      </c>
      <c r="C30" s="37">
        <v>19.5</v>
      </c>
      <c r="D30" s="6"/>
      <c r="E30" s="3">
        <f t="shared" si="1"/>
        <v>0</v>
      </c>
      <c r="F30" s="15" t="str">
        <f>Neenah_outfalls09!F30</f>
        <v>Yes</v>
      </c>
      <c r="G30" s="15">
        <f>Neenah_outfalls09!G30</f>
        <v>2</v>
      </c>
      <c r="H30" s="15">
        <f>Neenah_outfalls09!H30</f>
        <v>5</v>
      </c>
    </row>
    <row r="31" spans="1:9" ht="12.75">
      <c r="A31" t="str">
        <f>Neenah_outfalls09!A31</f>
        <v>I160IS1</v>
      </c>
      <c r="B31" s="15" t="s">
        <v>98</v>
      </c>
      <c r="C31" s="37">
        <v>19.5</v>
      </c>
      <c r="D31" s="6"/>
      <c r="E31" s="3">
        <f t="shared" si="1"/>
        <v>0</v>
      </c>
      <c r="F31" s="15" t="str">
        <f>Neenah_outfalls09!F31</f>
        <v>Yes</v>
      </c>
      <c r="G31" s="15"/>
      <c r="H31" s="15">
        <f>Neenah_outfalls09!H31</f>
        <v>0.2</v>
      </c>
      <c r="I31" s="15"/>
    </row>
    <row r="32" spans="1:9" ht="12.75">
      <c r="A32" t="str">
        <f>Neenah_outfalls09!A32</f>
        <v>I165IS1</v>
      </c>
      <c r="B32" s="15" t="s">
        <v>99</v>
      </c>
      <c r="C32" s="37">
        <v>19.5</v>
      </c>
      <c r="D32" s="6"/>
      <c r="E32" s="3">
        <f t="shared" si="1"/>
        <v>0</v>
      </c>
      <c r="F32" s="15" t="str">
        <f>Neenah_outfalls09!F32</f>
        <v>No</v>
      </c>
      <c r="G32" s="15"/>
      <c r="H32" s="15">
        <f>Neenah_outfalls09!H32</f>
        <v>0.06</v>
      </c>
      <c r="I32" s="15"/>
    </row>
    <row r="33" spans="1:8" ht="12.75">
      <c r="A33" t="str">
        <f>Neenah_outfalls09!A33</f>
        <v>I220IS1</v>
      </c>
      <c r="B33" t="s">
        <v>100</v>
      </c>
      <c r="C33" s="37">
        <v>19.5</v>
      </c>
      <c r="D33" s="6"/>
      <c r="E33" s="3">
        <f t="shared" si="1"/>
        <v>0</v>
      </c>
      <c r="F33" s="15" t="str">
        <f>Neenah_outfalls09!F33</f>
        <v>Yes</v>
      </c>
      <c r="G33" s="15">
        <f>Neenah_outfalls09!G33</f>
        <v>0.02</v>
      </c>
      <c r="H33" s="15">
        <f>Neenah_outfalls09!H33</f>
        <v>0.6</v>
      </c>
    </row>
    <row r="34" spans="1:8" ht="12.75">
      <c r="A34" t="str">
        <f>Neenah_outfalls09!A34</f>
        <v>I230IS1</v>
      </c>
      <c r="B34" t="s">
        <v>101</v>
      </c>
      <c r="C34" s="37">
        <v>19.5</v>
      </c>
      <c r="D34" s="6"/>
      <c r="E34" s="3">
        <f t="shared" si="1"/>
        <v>0</v>
      </c>
      <c r="F34" s="15" t="str">
        <f>Neenah_outfalls09!F34</f>
        <v>No</v>
      </c>
      <c r="G34" s="15"/>
      <c r="H34" s="15">
        <f>Neenah_outfalls09!H34</f>
        <v>22</v>
      </c>
    </row>
    <row r="35" spans="1:8" ht="12.75">
      <c r="A35" t="str">
        <f>Neenah_outfalls09!A35</f>
        <v>I260IS1</v>
      </c>
      <c r="B35" t="s">
        <v>102</v>
      </c>
      <c r="C35" s="37">
        <v>19.5</v>
      </c>
      <c r="D35" s="6"/>
      <c r="E35" s="3">
        <f t="shared" si="1"/>
        <v>0</v>
      </c>
      <c r="F35" s="15" t="str">
        <f>Neenah_outfalls09!F35</f>
        <v>Yes</v>
      </c>
      <c r="G35" s="15">
        <f>Neenah_outfalls09!G35</f>
        <v>5</v>
      </c>
      <c r="H35" s="15">
        <f>Neenah_outfalls09!H35</f>
        <v>0.5</v>
      </c>
    </row>
    <row r="36" spans="1:8" ht="12.75">
      <c r="A36" t="str">
        <f>Neenah_outfalls09!A36</f>
        <v>I310IS1</v>
      </c>
      <c r="B36" t="s">
        <v>103</v>
      </c>
      <c r="C36" s="37">
        <v>19.5</v>
      </c>
      <c r="D36" s="6"/>
      <c r="E36" s="3">
        <f t="shared" si="1"/>
        <v>0</v>
      </c>
      <c r="F36" s="15" t="str">
        <f>Neenah_outfalls09!F36</f>
        <v>Yes</v>
      </c>
      <c r="G36" s="15">
        <f>Neenah_outfalls09!G36</f>
        <v>2</v>
      </c>
      <c r="H36" s="15">
        <f>Neenah_outfalls09!H36</f>
        <v>0.5</v>
      </c>
    </row>
    <row r="37" spans="1:8" ht="12.75">
      <c r="A37" t="str">
        <f>Neenah_outfalls09!A37</f>
        <v>I370IS1</v>
      </c>
      <c r="B37" t="s">
        <v>104</v>
      </c>
      <c r="C37" s="37">
        <v>19.5</v>
      </c>
      <c r="D37" s="6"/>
      <c r="E37" s="3">
        <f t="shared" si="1"/>
        <v>0</v>
      </c>
      <c r="F37" s="15" t="str">
        <f>Neenah_outfalls09!F37</f>
        <v>No</v>
      </c>
      <c r="G37" s="15"/>
      <c r="H37" s="15">
        <f>Neenah_outfalls09!H37</f>
        <v>9</v>
      </c>
    </row>
    <row r="38" spans="1:8" ht="12.75">
      <c r="A38" t="str">
        <f>Neenah_outfalls09!A38</f>
        <v>I380IS1</v>
      </c>
      <c r="B38" t="s">
        <v>105</v>
      </c>
      <c r="C38" s="37">
        <v>19.5</v>
      </c>
      <c r="D38" s="6"/>
      <c r="E38" s="3">
        <f t="shared" si="1"/>
        <v>0</v>
      </c>
      <c r="F38" s="15" t="str">
        <f>Neenah_outfalls09!F38</f>
        <v>Yes</v>
      </c>
      <c r="G38" s="15">
        <f>Neenah_outfalls09!G38</f>
        <v>5</v>
      </c>
      <c r="H38" s="15">
        <f>Neenah_outfalls09!H38</f>
        <v>3</v>
      </c>
    </row>
    <row r="39" spans="1:9" ht="12.75">
      <c r="A39" t="str">
        <f>Neenah_outfalls09!A39</f>
        <v>I390IS1</v>
      </c>
      <c r="B39" s="15" t="s">
        <v>106</v>
      </c>
      <c r="C39" s="37">
        <v>19.5</v>
      </c>
      <c r="D39" s="6"/>
      <c r="E39" s="3">
        <f t="shared" si="1"/>
        <v>0</v>
      </c>
      <c r="F39" s="15" t="str">
        <f>Neenah_outfalls09!F39</f>
        <v>No</v>
      </c>
      <c r="G39" s="15"/>
      <c r="H39" s="15">
        <f>Neenah_outfalls09!H39</f>
        <v>22</v>
      </c>
      <c r="I39" s="15"/>
    </row>
    <row r="40" spans="1:8" ht="12.75">
      <c r="A40" t="str">
        <f>Neenah_outfalls09!A40</f>
        <v>I400IS1</v>
      </c>
      <c r="B40" t="s">
        <v>107</v>
      </c>
      <c r="C40" s="37">
        <v>19.5</v>
      </c>
      <c r="D40" s="6"/>
      <c r="E40" s="3">
        <f t="shared" si="1"/>
        <v>0</v>
      </c>
      <c r="F40" s="15" t="str">
        <f>Neenah_outfalls09!F40</f>
        <v>Yes</v>
      </c>
      <c r="G40" s="15"/>
      <c r="H40" s="15">
        <f>Neenah_outfalls09!H40</f>
        <v>0.1</v>
      </c>
    </row>
    <row r="41" spans="1:8" ht="12.75">
      <c r="A41" t="str">
        <f>Neenah_outfalls09!A41</f>
        <v>I480IS1</v>
      </c>
      <c r="B41" t="s">
        <v>108</v>
      </c>
      <c r="C41" s="37">
        <v>19.5</v>
      </c>
      <c r="D41" s="6"/>
      <c r="E41" s="3">
        <f t="shared" si="1"/>
        <v>0</v>
      </c>
      <c r="F41" s="15" t="str">
        <f>Neenah_outfalls09!F41</f>
        <v>Yes</v>
      </c>
      <c r="G41" s="15">
        <f>Neenah_outfalls09!G41</f>
        <v>5</v>
      </c>
      <c r="H41" s="15">
        <f>Neenah_outfalls09!H41</f>
        <v>2</v>
      </c>
    </row>
    <row r="42" spans="1:8" ht="12.75">
      <c r="A42" t="str">
        <f>Neenah_outfalls09!A42</f>
        <v>I550IS1</v>
      </c>
      <c r="B42" t="s">
        <v>109</v>
      </c>
      <c r="C42" s="37">
        <v>19.5</v>
      </c>
      <c r="D42" s="6"/>
      <c r="E42" s="3">
        <f t="shared" si="1"/>
        <v>0</v>
      </c>
      <c r="F42" s="15" t="str">
        <f>Neenah_outfalls09!F42</f>
        <v>Yes</v>
      </c>
      <c r="G42" s="15"/>
      <c r="H42" s="15">
        <f>Neenah_outfalls09!H42</f>
        <v>4</v>
      </c>
    </row>
    <row r="43" spans="1:8" ht="12.75">
      <c r="A43" t="str">
        <f>Neenah_outfalls09!A43</f>
        <v>I570IS1</v>
      </c>
      <c r="B43" t="s">
        <v>110</v>
      </c>
      <c r="C43" s="37">
        <v>19.5</v>
      </c>
      <c r="D43" s="6"/>
      <c r="E43" s="3">
        <f t="shared" si="1"/>
        <v>0</v>
      </c>
      <c r="F43" s="15" t="str">
        <f>Neenah_outfalls09!F43</f>
        <v>No</v>
      </c>
      <c r="G43" s="15"/>
      <c r="H43" s="15">
        <f>Neenah_outfalls09!H43</f>
        <v>0.5</v>
      </c>
    </row>
    <row r="44" spans="1:9" ht="12.75">
      <c r="A44" t="str">
        <f>Neenah_outfalls09!A44</f>
        <v>I610IS1</v>
      </c>
      <c r="B44" s="15" t="s">
        <v>111</v>
      </c>
      <c r="C44" s="37">
        <v>19.5</v>
      </c>
      <c r="D44" s="6"/>
      <c r="E44" s="3">
        <f t="shared" si="1"/>
        <v>0</v>
      </c>
      <c r="F44" s="15" t="str">
        <f>Neenah_outfalls09!F44</f>
        <v>No</v>
      </c>
      <c r="G44" s="15"/>
      <c r="H44" s="15">
        <f>Neenah_outfalls09!H44</f>
        <v>8</v>
      </c>
      <c r="I44" s="15"/>
    </row>
    <row r="45" spans="1:8" ht="12.75">
      <c r="A45" t="str">
        <f>Neenah_outfalls09!A45</f>
        <v>I670IS1</v>
      </c>
      <c r="B45" t="s">
        <v>112</v>
      </c>
      <c r="C45" s="37">
        <v>19.5</v>
      </c>
      <c r="D45" s="6"/>
      <c r="E45" s="3">
        <f t="shared" si="1"/>
        <v>0</v>
      </c>
      <c r="F45" s="15" t="str">
        <f>Neenah_outfalls09!F45</f>
        <v>Yes</v>
      </c>
      <c r="G45" s="15">
        <f>Neenah_outfalls09!G45</f>
        <v>5</v>
      </c>
      <c r="H45" s="15">
        <f>Neenah_outfalls09!H45</f>
        <v>2</v>
      </c>
    </row>
    <row r="46" spans="6:8" ht="12.75">
      <c r="F46" s="15"/>
      <c r="G46" s="15"/>
      <c r="H46" s="15"/>
    </row>
    <row r="47" spans="1:8" ht="12.75">
      <c r="A47" t="str">
        <f>Neenah_outfalls09!A47</f>
        <v>I323FST</v>
      </c>
      <c r="B47" t="s">
        <v>114</v>
      </c>
      <c r="C47" s="37">
        <v>24.38</v>
      </c>
      <c r="D47" s="8">
        <f>MAX(D$49:D$51)</f>
        <v>0</v>
      </c>
      <c r="E47" s="3">
        <f>C47*D47</f>
        <v>0</v>
      </c>
      <c r="F47" s="15"/>
      <c r="G47" s="15"/>
      <c r="H47" s="15"/>
    </row>
    <row r="48" spans="1:9" ht="12.75">
      <c r="A48" s="17" t="s">
        <v>135</v>
      </c>
      <c r="B48" s="17" t="s">
        <v>136</v>
      </c>
      <c r="C48" s="37">
        <v>24.38</v>
      </c>
      <c r="D48" s="8">
        <f>MAX(D49:D51)</f>
        <v>0</v>
      </c>
      <c r="E48" s="3">
        <f>C48*D48</f>
        <v>0</v>
      </c>
      <c r="F48" s="15"/>
      <c r="G48" s="15"/>
      <c r="H48" s="15"/>
      <c r="I48" s="17"/>
    </row>
    <row r="49" spans="1:8" ht="12.75">
      <c r="A49" t="str">
        <f>Neenah_outfalls09!A49</f>
        <v>I150FS1</v>
      </c>
      <c r="B49" t="s">
        <v>115</v>
      </c>
      <c r="C49" s="37">
        <v>56.88</v>
      </c>
      <c r="D49" s="9"/>
      <c r="E49" s="3">
        <f>C49*D49</f>
        <v>0</v>
      </c>
      <c r="F49" s="15" t="str">
        <f>Neenah_outfalls09!F49</f>
        <v>Yes</v>
      </c>
      <c r="G49" s="15">
        <f>Neenah_outfalls09!G49</f>
        <v>2</v>
      </c>
      <c r="H49" s="15">
        <f>Neenah_outfalls09!H49</f>
        <v>0.4</v>
      </c>
    </row>
    <row r="50" spans="1:8" ht="12.75">
      <c r="A50" t="str">
        <f>Neenah_outfalls09!A50</f>
        <v>I220FST</v>
      </c>
      <c r="B50" t="s">
        <v>117</v>
      </c>
      <c r="C50" s="37">
        <v>56.88</v>
      </c>
      <c r="D50" s="6"/>
      <c r="E50" s="3">
        <f>C50*D50</f>
        <v>0</v>
      </c>
      <c r="F50" s="15" t="str">
        <f>Neenah_outfalls09!F50</f>
        <v>Yes</v>
      </c>
      <c r="G50" s="15">
        <f>Neenah_outfalls09!G50</f>
        <v>0.02</v>
      </c>
      <c r="H50" s="15">
        <f>Neenah_outfalls09!H50</f>
        <v>0.02</v>
      </c>
    </row>
    <row r="51" spans="1:8" ht="12.75">
      <c r="A51" t="str">
        <f>Neenah_outfalls09!A51</f>
        <v>I550FST</v>
      </c>
      <c r="B51" t="s">
        <v>119</v>
      </c>
      <c r="C51" s="37">
        <v>56.88</v>
      </c>
      <c r="D51" s="9"/>
      <c r="E51" s="3">
        <f>C51*D51</f>
        <v>0</v>
      </c>
      <c r="F51" s="15" t="str">
        <f>Neenah_outfalls09!F51</f>
        <v>Yes</v>
      </c>
      <c r="G51" s="15"/>
      <c r="H51" s="15">
        <f>Neenah_outfalls09!H51</f>
        <v>0.2</v>
      </c>
    </row>
    <row r="52" spans="6:8" ht="12.75">
      <c r="F52" s="15"/>
      <c r="G52" s="15"/>
      <c r="H52" s="15"/>
    </row>
    <row r="53" spans="1:9" ht="12.75">
      <c r="A53" s="17" t="s">
        <v>133</v>
      </c>
      <c r="B53" s="17" t="s">
        <v>134</v>
      </c>
      <c r="C53" s="37">
        <v>4.88</v>
      </c>
      <c r="D53" s="18">
        <f>D54</f>
        <v>0</v>
      </c>
      <c r="E53" s="3">
        <f>C53*D53</f>
        <v>0</v>
      </c>
      <c r="F53" s="15"/>
      <c r="G53" s="15"/>
      <c r="H53" s="15"/>
      <c r="I53" s="17"/>
    </row>
    <row r="54" spans="1:8" ht="12.75">
      <c r="A54" t="str">
        <f>Neenah_outfalls09!A54</f>
        <v>I430XS1</v>
      </c>
      <c r="B54" t="s">
        <v>120</v>
      </c>
      <c r="C54" s="37">
        <v>45.5</v>
      </c>
      <c r="D54" s="6"/>
      <c r="E54" s="3">
        <f>C54*D54</f>
        <v>0</v>
      </c>
      <c r="F54" s="15" t="str">
        <f>Neenah_outfalls09!F54</f>
        <v>Yes</v>
      </c>
      <c r="G54" s="15">
        <f>Neenah_outfalls09!G54</f>
        <v>0.02</v>
      </c>
      <c r="H54" s="15"/>
    </row>
    <row r="55" spans="4:8" ht="12.75">
      <c r="D55" s="24"/>
      <c r="E55" s="3"/>
      <c r="F55" s="15"/>
      <c r="G55" s="15"/>
      <c r="H55" s="15"/>
    </row>
    <row r="56" spans="1:8" ht="12.75">
      <c r="A56" t="s">
        <v>150</v>
      </c>
      <c r="B56" t="s">
        <v>151</v>
      </c>
      <c r="C56" s="37">
        <v>47.13</v>
      </c>
      <c r="D56" s="6"/>
      <c r="E56" s="3">
        <f>C56*D56</f>
        <v>0</v>
      </c>
      <c r="F56" s="15"/>
      <c r="G56" s="15"/>
      <c r="H56" s="15"/>
    </row>
    <row r="57" ht="12.75"/>
    <row r="58" spans="1:9" ht="12.75">
      <c r="A58" s="1" t="s">
        <v>121</v>
      </c>
      <c r="B58" s="2"/>
      <c r="C58" s="39"/>
      <c r="I58" s="2"/>
    </row>
    <row r="59" spans="1:9" ht="12.75">
      <c r="A59" t="str">
        <f>Neenah_outfalls09!A59</f>
        <v>O1510P2</v>
      </c>
      <c r="B59" s="15" t="str">
        <f>Neenah_outfalls09!B59</f>
        <v>SOIL/SED PREP-PCBS-METHODS 3540C, 3620B AND 3630C</v>
      </c>
      <c r="C59" s="37">
        <v>286</v>
      </c>
      <c r="D59" s="8">
        <f>MAX(D$60:D$74)</f>
        <v>0</v>
      </c>
      <c r="E59" s="3">
        <f aca="true" t="shared" si="2" ref="E59:E74">C59*D59</f>
        <v>0</v>
      </c>
      <c r="F59" s="15"/>
      <c r="G59" s="15"/>
      <c r="H59" s="15"/>
      <c r="I59" s="25"/>
    </row>
    <row r="60" spans="1:8" ht="12.75">
      <c r="A60" t="str">
        <f>Neenah_outfalls09!A60</f>
        <v>O1510H3</v>
      </c>
      <c r="B60" s="15" t="str">
        <f>Neenah_outfalls09!B60</f>
        <v>CHLORDANES IN SOIL/SED-MODIFIED METHOD 8080A/8081B</v>
      </c>
      <c r="C60" s="37">
        <v>88</v>
      </c>
      <c r="D60" s="6"/>
      <c r="E60" s="3">
        <f t="shared" si="2"/>
        <v>0</v>
      </c>
      <c r="F60" s="15" t="str">
        <f>Neenah_outfalls09!F60</f>
        <v>Yes</v>
      </c>
      <c r="G60" s="15">
        <f>Neenah_outfalls09!G60</f>
        <v>0.01</v>
      </c>
      <c r="H60" s="15">
        <f>Neenah_outfalls09!H60</f>
        <v>0.0085</v>
      </c>
    </row>
    <row r="61" spans="1:9" ht="12.75">
      <c r="A61" s="17" t="s">
        <v>155</v>
      </c>
      <c r="B61" s="15" t="str">
        <f>Neenah_outfalls09!B61</f>
        <v>ENDRIN IN SOIL/SED - MODIFIED METHOD 8080A/8081B</v>
      </c>
      <c r="C61" s="37">
        <v>22</v>
      </c>
      <c r="D61" s="6"/>
      <c r="E61" s="3">
        <f t="shared" si="2"/>
        <v>0</v>
      </c>
      <c r="F61" s="15"/>
      <c r="G61" s="15"/>
      <c r="H61" s="15"/>
      <c r="I61" s="17"/>
    </row>
    <row r="62" spans="1:9" ht="12.75">
      <c r="A62" t="str">
        <f>Neenah_outfalls09!A62</f>
        <v>O1510E6</v>
      </c>
      <c r="B62" s="15" t="str">
        <f>Neenah_outfalls09!B62</f>
        <v>PEST. RESIDUE IN SOIL - op-DDD, op-DDE, op-DDT</v>
      </c>
      <c r="C62" s="37">
        <v>66</v>
      </c>
      <c r="D62" s="6"/>
      <c r="E62" s="3">
        <f t="shared" si="2"/>
        <v>0</v>
      </c>
      <c r="F62" s="15"/>
      <c r="G62" s="15"/>
      <c r="H62" s="15"/>
      <c r="I62" s="17"/>
    </row>
    <row r="63" spans="1:9" ht="12.75">
      <c r="A63" s="15" t="str">
        <f>Neenah_outfalls09!A63</f>
        <v>O1510H5</v>
      </c>
      <c r="B63" s="15" t="str">
        <f>Neenah_outfalls09!B63</f>
        <v>p,p-DDE IN SOIL/SED - MODIFIED METHOD 8080A/8081B</v>
      </c>
      <c r="C63" s="37">
        <v>22</v>
      </c>
      <c r="D63" s="9"/>
      <c r="E63" s="3">
        <f t="shared" si="2"/>
        <v>0</v>
      </c>
      <c r="F63" s="15" t="str">
        <f>Neenah_outfalls09!F63</f>
        <v>Yes</v>
      </c>
      <c r="G63" s="15">
        <f>Neenah_outfalls09!G63</f>
        <v>0.01</v>
      </c>
      <c r="H63" s="15">
        <f>Neenah_outfalls09!H63</f>
        <v>0.005</v>
      </c>
      <c r="I63" s="17"/>
    </row>
    <row r="64" spans="1:9" ht="12.75">
      <c r="A64" s="15" t="str">
        <f>Neenah_outfalls09!A64</f>
        <v>O1510H6</v>
      </c>
      <c r="B64" s="15" t="str">
        <f>Neenah_outfalls09!B64</f>
        <v>p,p-DDD &amp; p,p-DDT - SOIL/SED-MOD METH 8080A/8081B</v>
      </c>
      <c r="C64" s="37">
        <v>44</v>
      </c>
      <c r="D64" s="9"/>
      <c r="E64" s="3">
        <f t="shared" si="2"/>
        <v>0</v>
      </c>
      <c r="F64" s="15" t="str">
        <f>Neenah_outfalls09!F64</f>
        <v>Yes</v>
      </c>
      <c r="G64" s="15">
        <f>Neenah_outfalls09!G64</f>
        <v>0.01</v>
      </c>
      <c r="H64" s="15">
        <f>Neenah_outfalls09!H64</f>
        <v>0.014</v>
      </c>
      <c r="I64" s="17"/>
    </row>
    <row r="65" spans="1:9" ht="12.75">
      <c r="A65" s="15" t="str">
        <f>Neenah_outfalls09!A65</f>
        <v>O1510H1</v>
      </c>
      <c r="B65" s="15" t="str">
        <f>Neenah_outfalls09!B65</f>
        <v>ALPHA-BHC IN SOIL/SED-MODIFIED METHOD 8080A/8081B</v>
      </c>
      <c r="C65" s="37">
        <v>22</v>
      </c>
      <c r="D65" s="9"/>
      <c r="E65" s="3">
        <f t="shared" si="2"/>
        <v>0</v>
      </c>
      <c r="F65" s="15"/>
      <c r="G65" s="15"/>
      <c r="H65" s="15"/>
      <c r="I65" s="17"/>
    </row>
    <row r="66" spans="1:9" ht="12.75">
      <c r="A66" t="str">
        <f>Neenah_outfalls09!A66</f>
        <v>O1510H2</v>
      </c>
      <c r="B66" s="15" t="str">
        <f>Neenah_outfalls09!B66</f>
        <v>GAMMA-BHC (LINDANE)-SOIL/SED-MOD METH 8080A/8081B</v>
      </c>
      <c r="C66" s="37">
        <v>22</v>
      </c>
      <c r="D66" s="6"/>
      <c r="E66" s="3">
        <f t="shared" si="2"/>
        <v>0</v>
      </c>
      <c r="F66" s="15"/>
      <c r="G66" s="15"/>
      <c r="H66" s="15"/>
      <c r="I66" s="17"/>
    </row>
    <row r="67" spans="1:9" ht="12.75">
      <c r="A67" t="str">
        <f>Neenah_outfalls09!A67</f>
        <v>O1510F2</v>
      </c>
      <c r="B67" s="15" t="str">
        <f>Neenah_outfalls09!B67</f>
        <v>PESTICIDE RESIDUE IN SOIL - ALDRIN - 1510</v>
      </c>
      <c r="C67" s="37">
        <v>22</v>
      </c>
      <c r="D67" s="6"/>
      <c r="E67" s="3">
        <f t="shared" si="2"/>
        <v>0</v>
      </c>
      <c r="F67" s="15"/>
      <c r="G67" s="15"/>
      <c r="H67" s="15"/>
      <c r="I67" s="17"/>
    </row>
    <row r="68" spans="1:9" ht="12.75">
      <c r="A68" t="str">
        <f>Neenah_outfalls09!A68</f>
        <v>O1510H8</v>
      </c>
      <c r="B68" s="15" t="str">
        <f>Neenah_outfalls09!B68</f>
        <v>HEXACHLOROBENZENE-SOIL/SED-MOD METHOD 8080A/8081B</v>
      </c>
      <c r="C68" s="37">
        <v>22</v>
      </c>
      <c r="D68" s="6"/>
      <c r="E68" s="3">
        <f t="shared" si="2"/>
        <v>0</v>
      </c>
      <c r="F68" s="15"/>
      <c r="G68" s="15"/>
      <c r="H68" s="15"/>
      <c r="I68" s="17"/>
    </row>
    <row r="69" spans="1:9" ht="12.75">
      <c r="A69" t="str">
        <f>Neenah_outfalls09!A69</f>
        <v>O1510F4</v>
      </c>
      <c r="B69" s="15" t="str">
        <f>Neenah_outfalls09!B69</f>
        <v>PESTICIDE RESIDUE IN SOIL - HEPTACHLOR EPOXIDE</v>
      </c>
      <c r="C69" s="37">
        <v>22</v>
      </c>
      <c r="D69" s="6"/>
      <c r="E69" s="3">
        <f t="shared" si="2"/>
        <v>0</v>
      </c>
      <c r="F69" s="15"/>
      <c r="G69" s="15"/>
      <c r="H69" s="15"/>
      <c r="I69" s="17"/>
    </row>
    <row r="70" spans="1:9" ht="12.75">
      <c r="A70" t="str">
        <f>Neenah_outfalls09!A70</f>
        <v>O1510F5</v>
      </c>
      <c r="B70" s="15" t="str">
        <f>Neenah_outfalls09!B70</f>
        <v>PESTICIDE RESIDUE IN SOIL - HEPTACHLOR - 1510</v>
      </c>
      <c r="C70" s="37">
        <v>22</v>
      </c>
      <c r="D70" s="6"/>
      <c r="E70" s="3">
        <f t="shared" si="2"/>
        <v>0</v>
      </c>
      <c r="F70" s="15"/>
      <c r="G70" s="15"/>
      <c r="H70" s="15"/>
      <c r="I70" s="17"/>
    </row>
    <row r="71" spans="1:9" ht="12.75">
      <c r="A71" t="str">
        <f>Neenah_outfalls09!A71</f>
        <v>O1510H4</v>
      </c>
      <c r="B71" s="15" t="str">
        <f>Neenah_outfalls09!B71</f>
        <v>DIELDRIN IN SOIL/SED-MODIFIED METHOD 8080A/8081B</v>
      </c>
      <c r="C71" s="37">
        <v>44</v>
      </c>
      <c r="D71" s="6"/>
      <c r="E71" s="3">
        <f t="shared" si="2"/>
        <v>0</v>
      </c>
      <c r="F71" s="15"/>
      <c r="G71" s="15"/>
      <c r="H71" s="15"/>
      <c r="I71" s="17"/>
    </row>
    <row r="72" spans="1:9" ht="12.75">
      <c r="A72" t="str">
        <f>Neenah_outfalls09!A72</f>
        <v>O1510B9</v>
      </c>
      <c r="B72" s="15" t="str">
        <f>Neenah_outfalls09!B72</f>
        <v>PEST. RESIDUE IN SOIL - TOXAPHENE-LIKE COMPOUNDS</v>
      </c>
      <c r="C72" s="37">
        <v>220</v>
      </c>
      <c r="D72" s="6"/>
      <c r="E72" s="3">
        <f t="shared" si="2"/>
        <v>0</v>
      </c>
      <c r="F72" s="15"/>
      <c r="G72" s="15"/>
      <c r="H72" s="15"/>
      <c r="I72" s="17"/>
    </row>
    <row r="73" spans="1:9" ht="12.75">
      <c r="A73" t="str">
        <f>Neenah_outfalls09!A73</f>
        <v>O1510G4</v>
      </c>
      <c r="B73" s="15" t="str">
        <f>Neenah_outfalls09!B73</f>
        <v>PCB AROCLORS IN SOIL - MODIFIED EPA METHOD 8080</v>
      </c>
      <c r="C73" s="37">
        <v>240.45</v>
      </c>
      <c r="D73" s="6"/>
      <c r="E73" s="3">
        <f t="shared" si="2"/>
        <v>0</v>
      </c>
      <c r="F73" s="15" t="str">
        <f>Neenah_outfalls09!F73</f>
        <v>Yes</v>
      </c>
      <c r="G73" s="15">
        <f>Neenah_outfalls09!G73</f>
        <v>0.05</v>
      </c>
      <c r="H73" s="15">
        <f>Neenah_outfalls09!H73</f>
        <v>0.033</v>
      </c>
      <c r="I73" s="17"/>
    </row>
    <row r="74" spans="1:9" ht="12.75">
      <c r="A74" t="str">
        <f>Neenah_outfalls09!A74</f>
        <v>O1510D8</v>
      </c>
      <c r="B74" s="15" t="str">
        <f>Neenah_outfalls09!B74</f>
        <v>PCB CONGENER ANALYSIS IN SEDIMENT/SOIL - 1510</v>
      </c>
      <c r="C74" s="37">
        <v>566.86</v>
      </c>
      <c r="D74" s="6"/>
      <c r="E74" s="3">
        <f t="shared" si="2"/>
        <v>0</v>
      </c>
      <c r="F74" s="15"/>
      <c r="G74" s="15"/>
      <c r="H74" s="15"/>
      <c r="I74" s="17"/>
    </row>
    <row r="75" spans="6:9" ht="12.75">
      <c r="F75" s="15"/>
      <c r="G75" s="15"/>
      <c r="H75" s="15"/>
      <c r="I75" s="17"/>
    </row>
    <row r="76" spans="1:8" ht="12.75">
      <c r="A76" t="str">
        <f>Neenah_outfalls09!A76</f>
        <v>O1560P1</v>
      </c>
      <c r="B76" t="s">
        <v>129</v>
      </c>
      <c r="C76" s="37">
        <v>95.23</v>
      </c>
      <c r="D76" s="8">
        <f>D77</f>
        <v>0</v>
      </c>
      <c r="E76" s="3">
        <f>C76*D76</f>
        <v>0</v>
      </c>
      <c r="F76" s="15"/>
      <c r="G76" s="15"/>
      <c r="H76" s="15"/>
    </row>
    <row r="77" spans="1:8" ht="12.75">
      <c r="A77" t="str">
        <f>Neenah_outfalls09!A77</f>
        <v>O1560A4</v>
      </c>
      <c r="B77" t="s">
        <v>130</v>
      </c>
      <c r="C77" s="37">
        <v>0</v>
      </c>
      <c r="D77" s="6"/>
      <c r="E77" s="3">
        <f>C77*D77</f>
        <v>0</v>
      </c>
      <c r="F77" s="15"/>
      <c r="G77" s="15"/>
      <c r="H77" s="15"/>
    </row>
    <row r="78" spans="6:8" ht="12.75">
      <c r="F78" s="15"/>
      <c r="G78" s="15"/>
      <c r="H78" s="15"/>
    </row>
    <row r="79" spans="1:8" ht="12.75">
      <c r="A79" t="str">
        <f>Neenah_outfalls09!A79</f>
        <v>O1581P2</v>
      </c>
      <c r="B79" t="str">
        <f>Neenah_outfalls09!B79</f>
        <v>PAHS IN SOIL/SEDIMENT-PREP-SW846-METHOD 3550B/3630</v>
      </c>
      <c r="C79" s="37">
        <v>571.44</v>
      </c>
      <c r="D79" s="8">
        <f>D80</f>
        <v>0</v>
      </c>
      <c r="E79" s="3">
        <f>C79*D79</f>
        <v>0</v>
      </c>
      <c r="F79" s="15" t="str">
        <f>Neenah_outfalls09!F79</f>
        <v>Yes</v>
      </c>
      <c r="G79" s="15">
        <f>Neenah_outfalls09!G79</f>
        <v>0.03</v>
      </c>
      <c r="H79" s="15" t="str">
        <f>Neenah_outfalls09!H79</f>
        <v>Varies</v>
      </c>
    </row>
    <row r="80" spans="1:8" ht="12.75">
      <c r="A80" t="str">
        <f>Neenah_outfalls09!A80</f>
        <v>O1581A4</v>
      </c>
      <c r="B80" t="str">
        <f>Neenah_outfalls09!B80</f>
        <v>PAHS IN SOIL/SEDIMENT BY HPLC-SW846-METHOD 8310</v>
      </c>
      <c r="C80" s="37">
        <v>0</v>
      </c>
      <c r="D80" s="6"/>
      <c r="E80" s="3">
        <f>C80*D80</f>
        <v>0</v>
      </c>
      <c r="F80" s="15"/>
      <c r="G80" s="15"/>
      <c r="H80" s="15"/>
    </row>
    <row r="81" ht="12.75"/>
    <row r="82" spans="1:3" ht="12.75">
      <c r="A82" s="1" t="s">
        <v>131</v>
      </c>
      <c r="B82" s="2"/>
      <c r="C82" s="39"/>
    </row>
    <row r="83" spans="2:5" ht="12.75">
      <c r="B83" t="s">
        <v>132</v>
      </c>
      <c r="C83" s="37">
        <v>96</v>
      </c>
      <c r="D83" s="9">
        <v>0</v>
      </c>
      <c r="E83" s="3">
        <f>C83*D83</f>
        <v>0</v>
      </c>
    </row>
    <row r="85" spans="3:5" ht="12.75">
      <c r="C85" s="38"/>
      <c r="E85" s="3">
        <f>C85*D85</f>
        <v>0</v>
      </c>
    </row>
    <row r="86" spans="1:9" ht="12.75">
      <c r="A86" s="1"/>
      <c r="I86" s="2"/>
    </row>
    <row r="87" spans="3:5" ht="12.75">
      <c r="C87" s="39"/>
      <c r="D87" s="24"/>
      <c r="E87" s="16"/>
    </row>
    <row r="89" spans="3:5" ht="12.75">
      <c r="C89" s="38"/>
      <c r="E89" s="16"/>
    </row>
  </sheetData>
  <printOptions/>
  <pageMargins left="0.4" right="0.4" top="0.3527777777777778" bottom="0.39305555555555555" header="0.3333333333333333" footer="0.3333333333333333"/>
  <pageSetup horizontalDpi="300" verticalDpi="300" orientation="portrait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Wisconsin DNR</dc:creator>
  <cp:keywords/>
  <dc:description/>
  <cp:lastModifiedBy>killij</cp:lastModifiedBy>
  <cp:lastPrinted>2008-06-30T17:24:27Z</cp:lastPrinted>
  <dcterms:created xsi:type="dcterms:W3CDTF">1999-02-17T14:04:46Z</dcterms:created>
  <dcterms:modified xsi:type="dcterms:W3CDTF">2009-03-03T17:45:39Z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