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'Sheet1'!$BA$1:$BX$184</definedName>
    <definedName name="_xlnm.Print_Titles" localSheetId="0">'Sheet1'!$A:$D</definedName>
  </definedNames>
  <calcPr fullCalcOnLoad="1"/>
</workbook>
</file>

<file path=xl/sharedStrings.xml><?xml version="1.0" encoding="utf-8"?>
<sst xmlns="http://schemas.openxmlformats.org/spreadsheetml/2006/main" count="550" uniqueCount="286">
  <si>
    <t>Crustacea</t>
  </si>
  <si>
    <t>Asellidae</t>
  </si>
  <si>
    <t>Caecidotea communis</t>
  </si>
  <si>
    <t>Caecidotea intermedia</t>
  </si>
  <si>
    <t>Caecidotea racovitzai</t>
  </si>
  <si>
    <t>Crangonyctidae</t>
  </si>
  <si>
    <t>Gammaridae</t>
  </si>
  <si>
    <t>Hyalellidae</t>
  </si>
  <si>
    <t>Hyalella azteca</t>
  </si>
  <si>
    <t>Cambaridae</t>
  </si>
  <si>
    <t>Isopoda</t>
  </si>
  <si>
    <t>Decapoda</t>
  </si>
  <si>
    <t>Hydrachnida</t>
  </si>
  <si>
    <t>mites</t>
  </si>
  <si>
    <t>Insecta</t>
  </si>
  <si>
    <t>Arachnida</t>
  </si>
  <si>
    <t>Ephemeroptera</t>
  </si>
  <si>
    <t>Baetidae</t>
  </si>
  <si>
    <t>Caenidae</t>
  </si>
  <si>
    <t>Caenis diminuta</t>
  </si>
  <si>
    <t>Ephemeridae</t>
  </si>
  <si>
    <t>Trichoptera</t>
  </si>
  <si>
    <t>Hydroptilidae</t>
  </si>
  <si>
    <t>Leptoceridae</t>
  </si>
  <si>
    <t>Limnephilidae</t>
  </si>
  <si>
    <t>Limnephilus indivisus</t>
  </si>
  <si>
    <t>(too immature)</t>
  </si>
  <si>
    <r>
      <t>Crangonyx</t>
    </r>
    <r>
      <rPr>
        <sz val="10"/>
        <rFont val="Arial"/>
        <family val="0"/>
      </rPr>
      <t xml:space="preserve"> sp.</t>
    </r>
  </si>
  <si>
    <r>
      <t>Gammarus</t>
    </r>
    <r>
      <rPr>
        <sz val="10"/>
        <rFont val="Arial"/>
        <family val="0"/>
      </rPr>
      <t xml:space="preserve"> sp.</t>
    </r>
  </si>
  <si>
    <r>
      <t>Orconectes</t>
    </r>
    <r>
      <rPr>
        <sz val="10"/>
        <rFont val="Arial"/>
        <family val="0"/>
      </rPr>
      <t xml:space="preserve"> sp.</t>
    </r>
  </si>
  <si>
    <r>
      <t>Callibaetis</t>
    </r>
    <r>
      <rPr>
        <sz val="10"/>
        <rFont val="Arial"/>
        <family val="0"/>
      </rPr>
      <t xml:space="preserve"> sp.</t>
    </r>
  </si>
  <si>
    <r>
      <t>Procloeon</t>
    </r>
    <r>
      <rPr>
        <sz val="10"/>
        <rFont val="Arial"/>
        <family val="0"/>
      </rPr>
      <t xml:space="preserve"> sp.</t>
    </r>
  </si>
  <si>
    <r>
      <t>Brachycercus</t>
    </r>
    <r>
      <rPr>
        <sz val="10"/>
        <rFont val="Arial"/>
        <family val="0"/>
      </rPr>
      <t xml:space="preserve"> sp.</t>
    </r>
  </si>
  <si>
    <r>
      <t>Hexagenia</t>
    </r>
    <r>
      <rPr>
        <sz val="10"/>
        <rFont val="Arial"/>
        <family val="0"/>
      </rPr>
      <t xml:space="preserve"> sp.</t>
    </r>
  </si>
  <si>
    <t>Odonata</t>
  </si>
  <si>
    <t>Aeshnidae</t>
  </si>
  <si>
    <t>Anax junius</t>
  </si>
  <si>
    <t>Corduliidae</t>
  </si>
  <si>
    <t>Epitheca spinigera</t>
  </si>
  <si>
    <t>Libellulidae</t>
  </si>
  <si>
    <t>Libellula pulchella</t>
  </si>
  <si>
    <t>Libellula quadrimaculata</t>
  </si>
  <si>
    <t>Coenagrionidae</t>
  </si>
  <si>
    <t>Coenagrion/Enallagma</t>
  </si>
  <si>
    <r>
      <t xml:space="preserve">Ischnura </t>
    </r>
    <r>
      <rPr>
        <sz val="10"/>
        <rFont val="Arial"/>
        <family val="2"/>
      </rPr>
      <t>sp.</t>
    </r>
  </si>
  <si>
    <t>Heteroptera</t>
  </si>
  <si>
    <t>Belostomatidae</t>
  </si>
  <si>
    <t>Belostoma flumineum</t>
  </si>
  <si>
    <t>Corixidae</t>
  </si>
  <si>
    <t>nymphs</t>
  </si>
  <si>
    <t>Palmacorixa buenoi/nana</t>
  </si>
  <si>
    <t>Sigara signata</t>
  </si>
  <si>
    <t>Sigara mullettensis</t>
  </si>
  <si>
    <t>Palmacorixa nana</t>
  </si>
  <si>
    <t>Gerridae</t>
  </si>
  <si>
    <t>Gerris buenoi</t>
  </si>
  <si>
    <t>Gerris comatus</t>
  </si>
  <si>
    <t>Hebridae</t>
  </si>
  <si>
    <t>Hydrometridae</t>
  </si>
  <si>
    <t>Hydrometra martini</t>
  </si>
  <si>
    <t>Mesoveliidae</t>
  </si>
  <si>
    <t>Mesovelia mulsanti</t>
  </si>
  <si>
    <t>Nepidae</t>
  </si>
  <si>
    <t>Ranatra fusca</t>
  </si>
  <si>
    <r>
      <t xml:space="preserve">Ranatra </t>
    </r>
    <r>
      <rPr>
        <sz val="10"/>
        <rFont val="Arial"/>
        <family val="2"/>
      </rPr>
      <t>sp. (nymphs)</t>
    </r>
  </si>
  <si>
    <t>Notonectidae</t>
  </si>
  <si>
    <r>
      <t xml:space="preserve">Buenoa </t>
    </r>
    <r>
      <rPr>
        <sz val="10"/>
        <rFont val="Arial"/>
        <family val="2"/>
      </rPr>
      <t>sp. (nymphs)</t>
    </r>
  </si>
  <si>
    <r>
      <t xml:space="preserve">Notonecta </t>
    </r>
    <r>
      <rPr>
        <sz val="10"/>
        <rFont val="Arial"/>
        <family val="2"/>
      </rPr>
      <t>sp. (nymphs)</t>
    </r>
  </si>
  <si>
    <t>Notonecta irrorata</t>
  </si>
  <si>
    <t>Notonecta lunata</t>
  </si>
  <si>
    <t>Pleidae</t>
  </si>
  <si>
    <t>Neoplea striola</t>
  </si>
  <si>
    <t>Veliidae</t>
  </si>
  <si>
    <t>Microvelia hinei</t>
  </si>
  <si>
    <t>Microvelia pulchella</t>
  </si>
  <si>
    <r>
      <t xml:space="preserve">Microvelia </t>
    </r>
    <r>
      <rPr>
        <sz val="10"/>
        <rFont val="Arial"/>
        <family val="2"/>
      </rPr>
      <t>sp. (nymphs)</t>
    </r>
  </si>
  <si>
    <t>Coleoptera</t>
  </si>
  <si>
    <t>Dytiscidae</t>
  </si>
  <si>
    <t>Acilius semisulcatus</t>
  </si>
  <si>
    <t>Hygrotus sayi</t>
  </si>
  <si>
    <t>Ilybius biguttulus</t>
  </si>
  <si>
    <t>Ilybius confusus</t>
  </si>
  <si>
    <t>Ilybius incarinatus</t>
  </si>
  <si>
    <t>Laccophilus maculosus</t>
  </si>
  <si>
    <t>Neoporus dimidiatus</t>
  </si>
  <si>
    <t>Neoporus undulatus</t>
  </si>
  <si>
    <r>
      <t xml:space="preserve">Neoporus </t>
    </r>
    <r>
      <rPr>
        <i/>
        <sz val="10"/>
        <rFont val="Arial"/>
        <family val="2"/>
      </rPr>
      <t>sp. (larvae)</t>
    </r>
  </si>
  <si>
    <r>
      <t xml:space="preserve">Ilybius </t>
    </r>
    <r>
      <rPr>
        <sz val="10"/>
        <rFont val="Arial"/>
        <family val="2"/>
      </rPr>
      <t>sp. (larvae)</t>
    </r>
  </si>
  <si>
    <t>Gyrinidae</t>
  </si>
  <si>
    <t>Dineutus hornii</t>
  </si>
  <si>
    <t>Sigara solensis</t>
  </si>
  <si>
    <t>Haliplidae</t>
  </si>
  <si>
    <t>Haliplus cribrarius</t>
  </si>
  <si>
    <t>Haliplus immaculicollis</t>
  </si>
  <si>
    <t>Peltodytes edentulus</t>
  </si>
  <si>
    <r>
      <t xml:space="preserve">Haliplus </t>
    </r>
    <r>
      <rPr>
        <sz val="10"/>
        <rFont val="Arial"/>
        <family val="2"/>
      </rPr>
      <t>sp. (larvae)</t>
    </r>
  </si>
  <si>
    <t>Hydraenidae</t>
  </si>
  <si>
    <t>Hydraena angulicollis</t>
  </si>
  <si>
    <t>Hydrophilidae</t>
  </si>
  <si>
    <t>Anacaena lutescens</t>
  </si>
  <si>
    <t>Hydrochus squamifer</t>
  </si>
  <si>
    <t>Hydrochara obtusata</t>
  </si>
  <si>
    <t>Tropisternus mixtus</t>
  </si>
  <si>
    <t>Diptera</t>
  </si>
  <si>
    <t>Ceratopogonidae</t>
  </si>
  <si>
    <t>Bezzia/Palpomyia</t>
  </si>
  <si>
    <t>Chironomidae</t>
  </si>
  <si>
    <t>Cricotopus bicinctus</t>
  </si>
  <si>
    <r>
      <t>Forcipomyia</t>
    </r>
    <r>
      <rPr>
        <sz val="10"/>
        <rFont val="Arial"/>
        <family val="2"/>
      </rPr>
      <t xml:space="preserve"> sp.</t>
    </r>
  </si>
  <si>
    <r>
      <t xml:space="preserve">Ablabesmyia </t>
    </r>
    <r>
      <rPr>
        <sz val="10"/>
        <rFont val="Arial"/>
        <family val="2"/>
      </rPr>
      <t>sp.</t>
    </r>
  </si>
  <si>
    <r>
      <t xml:space="preserve">Cladopelma </t>
    </r>
    <r>
      <rPr>
        <sz val="10"/>
        <rFont val="Arial"/>
        <family val="2"/>
      </rPr>
      <t>sp.</t>
    </r>
  </si>
  <si>
    <r>
      <t xml:space="preserve">Corynoneuria </t>
    </r>
    <r>
      <rPr>
        <sz val="10"/>
        <rFont val="Arial"/>
        <family val="2"/>
      </rPr>
      <t>sp.</t>
    </r>
  </si>
  <si>
    <r>
      <t xml:space="preserve">Cricotopus sylvestris </t>
    </r>
    <r>
      <rPr>
        <sz val="10"/>
        <rFont val="Arial"/>
        <family val="2"/>
      </rPr>
      <t>grp.</t>
    </r>
  </si>
  <si>
    <r>
      <t xml:space="preserve">Cryptochironomus </t>
    </r>
    <r>
      <rPr>
        <sz val="10"/>
        <rFont val="Arial"/>
        <family val="2"/>
      </rPr>
      <t>sp.</t>
    </r>
  </si>
  <si>
    <t>Ephydridae</t>
  </si>
  <si>
    <t>genus unknown</t>
  </si>
  <si>
    <t>Tabanidae</t>
  </si>
  <si>
    <r>
      <t>Chrysops</t>
    </r>
    <r>
      <rPr>
        <sz val="10"/>
        <rFont val="Arial"/>
        <family val="0"/>
      </rPr>
      <t xml:space="preserve"> sp.</t>
    </r>
  </si>
  <si>
    <t>Tipulidae</t>
  </si>
  <si>
    <r>
      <t xml:space="preserve">Helius </t>
    </r>
    <r>
      <rPr>
        <sz val="10"/>
        <rFont val="Arial"/>
        <family val="0"/>
      </rPr>
      <t>sp.</t>
    </r>
  </si>
  <si>
    <t>Trichocorixa naias</t>
  </si>
  <si>
    <t>Enallagma ebrium/hageni</t>
  </si>
  <si>
    <t>Cladotanytarsus mancus grp.</t>
  </si>
  <si>
    <t>Dicrotendipes fumidus</t>
  </si>
  <si>
    <r>
      <t xml:space="preserve">Glyptotendipes </t>
    </r>
    <r>
      <rPr>
        <sz val="10"/>
        <rFont val="Arial"/>
        <family val="2"/>
      </rPr>
      <t>sp. grp. A</t>
    </r>
  </si>
  <si>
    <r>
      <t xml:space="preserve">Oecetis </t>
    </r>
    <r>
      <rPr>
        <sz val="10"/>
        <rFont val="Arial"/>
        <family val="2"/>
      </rPr>
      <t>sp.</t>
    </r>
  </si>
  <si>
    <t>Bivalvia</t>
  </si>
  <si>
    <t>Sphaeriidae</t>
  </si>
  <si>
    <t>Hydrobiidae</t>
  </si>
  <si>
    <t>Ancylidae</t>
  </si>
  <si>
    <t>Gastropoda</t>
  </si>
  <si>
    <t>Ferrissia/Laevapex</t>
  </si>
  <si>
    <r>
      <t>Musculium</t>
    </r>
    <r>
      <rPr>
        <sz val="10"/>
        <rFont val="Arial"/>
        <family val="2"/>
      </rPr>
      <t xml:space="preserve"> sp.</t>
    </r>
  </si>
  <si>
    <r>
      <t>Pisidium</t>
    </r>
    <r>
      <rPr>
        <sz val="10"/>
        <rFont val="Arial"/>
        <family val="0"/>
      </rPr>
      <t xml:space="preserve"> sp.</t>
    </r>
  </si>
  <si>
    <r>
      <t>Sphaerium</t>
    </r>
    <r>
      <rPr>
        <sz val="10"/>
        <rFont val="Arial"/>
        <family val="0"/>
      </rPr>
      <t xml:space="preserve"> sp.</t>
    </r>
  </si>
  <si>
    <r>
      <t>Microtendipes pedellus</t>
    </r>
    <r>
      <rPr>
        <sz val="10"/>
        <rFont val="Arial"/>
        <family val="0"/>
      </rPr>
      <t xml:space="preserve"> grp.</t>
    </r>
  </si>
  <si>
    <r>
      <t xml:space="preserve">Nanocladius </t>
    </r>
    <r>
      <rPr>
        <sz val="10"/>
        <rFont val="Arial"/>
        <family val="0"/>
      </rPr>
      <t>sp.</t>
    </r>
  </si>
  <si>
    <r>
      <t>Parachironomus arcuatus g</t>
    </r>
    <r>
      <rPr>
        <sz val="10"/>
        <rFont val="Arial"/>
        <family val="0"/>
      </rPr>
      <t>rp.</t>
    </r>
  </si>
  <si>
    <r>
      <t>Psectrocladius</t>
    </r>
    <r>
      <rPr>
        <sz val="10"/>
        <rFont val="Arial"/>
        <family val="0"/>
      </rPr>
      <t xml:space="preserve"> sp.</t>
    </r>
  </si>
  <si>
    <r>
      <t xml:space="preserve">Psectrocladius sordidellus </t>
    </r>
    <r>
      <rPr>
        <sz val="10"/>
        <rFont val="Arial"/>
        <family val="0"/>
      </rPr>
      <t>grp.</t>
    </r>
  </si>
  <si>
    <t>Lymnaeidae</t>
  </si>
  <si>
    <t>Acella haldemani</t>
  </si>
  <si>
    <r>
      <t xml:space="preserve">Stagnicola </t>
    </r>
    <r>
      <rPr>
        <sz val="10"/>
        <rFont val="Arial"/>
        <family val="2"/>
      </rPr>
      <t>sp.</t>
    </r>
  </si>
  <si>
    <t>Physidae</t>
  </si>
  <si>
    <t>Planorbidae</t>
  </si>
  <si>
    <t>Helisoma anceps</t>
  </si>
  <si>
    <t>Promenetus exacuous</t>
  </si>
  <si>
    <r>
      <t xml:space="preserve">Physa </t>
    </r>
    <r>
      <rPr>
        <sz val="10"/>
        <rFont val="Arial"/>
        <family val="2"/>
      </rPr>
      <t>sp.</t>
    </r>
  </si>
  <si>
    <r>
      <t xml:space="preserve">Gyraulus </t>
    </r>
    <r>
      <rPr>
        <sz val="10"/>
        <rFont val="Arial"/>
        <family val="2"/>
      </rPr>
      <t>sp.</t>
    </r>
  </si>
  <si>
    <t>Valvatidae</t>
  </si>
  <si>
    <t>Valvata tricarinata</t>
  </si>
  <si>
    <r>
      <t xml:space="preserve">Planorbella </t>
    </r>
    <r>
      <rPr>
        <sz val="10"/>
        <rFont val="Arial"/>
        <family val="2"/>
      </rPr>
      <t>sp.</t>
    </r>
  </si>
  <si>
    <t>Nemertea</t>
  </si>
  <si>
    <t>Hirudinea</t>
  </si>
  <si>
    <t>Erpobdellidae</t>
  </si>
  <si>
    <t>Glossiphoniidae</t>
  </si>
  <si>
    <t>Hirudinidae</t>
  </si>
  <si>
    <t>Oligochaeta</t>
  </si>
  <si>
    <t>Tubificidae</t>
  </si>
  <si>
    <t>immature tubificid without hairs</t>
  </si>
  <si>
    <t>Stylaria lacustris</t>
  </si>
  <si>
    <t>Polychaeta</t>
  </si>
  <si>
    <t>Manayunkia speciosa</t>
  </si>
  <si>
    <t>Turbellaria</t>
  </si>
  <si>
    <t>Rep. 1</t>
  </si>
  <si>
    <t>Rep. 2</t>
  </si>
  <si>
    <t>Rep. 3</t>
  </si>
  <si>
    <t>Inner Zone</t>
  </si>
  <si>
    <r>
      <t xml:space="preserve">Valvata </t>
    </r>
    <r>
      <rPr>
        <sz val="10"/>
        <rFont val="Arial"/>
        <family val="2"/>
      </rPr>
      <t>sp.</t>
    </r>
  </si>
  <si>
    <t>Peltodytes tortulosus</t>
  </si>
  <si>
    <r>
      <t xml:space="preserve">Tanytarsus </t>
    </r>
    <r>
      <rPr>
        <sz val="10"/>
        <rFont val="Arial"/>
        <family val="2"/>
      </rPr>
      <t>sp.</t>
    </r>
  </si>
  <si>
    <t>Nais variabilis</t>
  </si>
  <si>
    <t>Spirosperma ferox</t>
  </si>
  <si>
    <t>Lumbriculidae</t>
  </si>
  <si>
    <t>Taxa Richness</t>
  </si>
  <si>
    <t>Total abundance</t>
  </si>
  <si>
    <t>Outer Zone</t>
  </si>
  <si>
    <t>Stylodrilus heringianus</t>
  </si>
  <si>
    <t>genus?</t>
  </si>
  <si>
    <t>Arcteonais lomondi</t>
  </si>
  <si>
    <t>Allouez Bay, Lk. Superior, Douglas Co., WI</t>
  </si>
  <si>
    <t>Wet Meadow</t>
  </si>
  <si>
    <t>Pseudosuccinea columella</t>
  </si>
  <si>
    <t>Pristina aequiseta</t>
  </si>
  <si>
    <t>Erpobdella punctata</t>
  </si>
  <si>
    <t>Erpobdella fervida</t>
  </si>
  <si>
    <t>Orthocladius</t>
  </si>
  <si>
    <t>Metiocnemus knabi</t>
  </si>
  <si>
    <t>Gyrinus pugionis</t>
  </si>
  <si>
    <t>Lost Creek Estuary, Bayfield Co., WI</t>
  </si>
  <si>
    <t>Lymnaea stagnalis</t>
  </si>
  <si>
    <t>Oxyethira</t>
  </si>
  <si>
    <t>Gomphidae</t>
  </si>
  <si>
    <t>Gomphus spicatus</t>
  </si>
  <si>
    <t>too immature</t>
  </si>
  <si>
    <t>Ladona julia</t>
  </si>
  <si>
    <t>Glyphopsyche irrorata</t>
  </si>
  <si>
    <t>Phryganeidae</t>
  </si>
  <si>
    <r>
      <t xml:space="preserve">Clinotanypus </t>
    </r>
    <r>
      <rPr>
        <sz val="10"/>
        <rFont val="Arial"/>
        <family val="2"/>
      </rPr>
      <t>sp.</t>
    </r>
  </si>
  <si>
    <r>
      <t xml:space="preserve">Polypedilum </t>
    </r>
    <r>
      <rPr>
        <sz val="10"/>
        <rFont val="Arial"/>
        <family val="2"/>
      </rPr>
      <t>sp.</t>
    </r>
  </si>
  <si>
    <r>
      <t xml:space="preserve">Theromyzon </t>
    </r>
    <r>
      <rPr>
        <sz val="10"/>
        <rFont val="Arial"/>
        <family val="2"/>
      </rPr>
      <t>sp.</t>
    </r>
  </si>
  <si>
    <r>
      <t xml:space="preserve">Polypedilum halterale </t>
    </r>
    <r>
      <rPr>
        <sz val="10"/>
        <rFont val="Arial"/>
        <family val="2"/>
      </rPr>
      <t>grp.</t>
    </r>
  </si>
  <si>
    <r>
      <t xml:space="preserve">Paratanytarsus </t>
    </r>
    <r>
      <rPr>
        <sz val="10"/>
        <rFont val="Arial"/>
        <family val="2"/>
      </rPr>
      <t>sp.</t>
    </r>
  </si>
  <si>
    <r>
      <t xml:space="preserve">Procladius </t>
    </r>
    <r>
      <rPr>
        <sz val="10"/>
        <rFont val="Arial"/>
        <family val="2"/>
      </rPr>
      <t xml:space="preserve">sp. </t>
    </r>
  </si>
  <si>
    <t>Helobdella stagnalis</t>
  </si>
  <si>
    <t>Sioux River Estuary, Bayfield Co., WI</t>
  </si>
  <si>
    <t>Ilybius picipes</t>
  </si>
  <si>
    <r>
      <t xml:space="preserve">Harnischia </t>
    </r>
    <r>
      <rPr>
        <sz val="10"/>
        <rFont val="Arial"/>
        <family val="2"/>
      </rPr>
      <t>group</t>
    </r>
  </si>
  <si>
    <t>Merragata brunnea</t>
  </si>
  <si>
    <t>Ilybius pleuriticus</t>
  </si>
  <si>
    <t>Notonecta undulata</t>
  </si>
  <si>
    <t>Leucorrhinia intacta/proxima</t>
  </si>
  <si>
    <t>Sympetrum ?</t>
  </si>
  <si>
    <t>Placobdella papillifera</t>
  </si>
  <si>
    <t>Odonata genus richness</t>
  </si>
  <si>
    <t>% Odonata</t>
  </si>
  <si>
    <t>Crustacea + Mollusca genus richness</t>
  </si>
  <si>
    <t>% Gastropoda</t>
  </si>
  <si>
    <t>% Sphaeriidae</t>
  </si>
  <si>
    <t>Genus richness</t>
  </si>
  <si>
    <t>% Crustacea + Mollusca</t>
  </si>
  <si>
    <t>% Isopoda</t>
  </si>
  <si>
    <t>Family richness</t>
  </si>
  <si>
    <t>Eveness</t>
  </si>
  <si>
    <t>Shannon diversity index</t>
  </si>
  <si>
    <t>Simpson index</t>
  </si>
  <si>
    <t>Pi</t>
  </si>
  <si>
    <t>MEDIAN VALUES</t>
  </si>
  <si>
    <t>Score</t>
  </si>
  <si>
    <t>mayflies/caddisflies genus rich</t>
  </si>
  <si>
    <t>SUBTOTAL</t>
  </si>
  <si>
    <t>TOTAL</t>
  </si>
  <si>
    <t>n*(n-1)</t>
  </si>
  <si>
    <t>N*(N-1)</t>
  </si>
  <si>
    <t>log taxa richness</t>
  </si>
  <si>
    <t>RESULTS</t>
  </si>
  <si>
    <t>moderately impacted</t>
  </si>
  <si>
    <t>mildly impacted</t>
  </si>
  <si>
    <t>log Pi</t>
  </si>
  <si>
    <r>
      <t>Crangonyx</t>
    </r>
    <r>
      <rPr>
        <sz val="12"/>
        <rFont val="Arial"/>
        <family val="0"/>
      </rPr>
      <t xml:space="preserve"> sp.</t>
    </r>
  </si>
  <si>
    <r>
      <t>Gammarus</t>
    </r>
    <r>
      <rPr>
        <sz val="12"/>
        <rFont val="Arial"/>
        <family val="0"/>
      </rPr>
      <t xml:space="preserve"> sp.</t>
    </r>
  </si>
  <si>
    <r>
      <t>Orconectes</t>
    </r>
    <r>
      <rPr>
        <sz val="12"/>
        <rFont val="Arial"/>
        <family val="0"/>
      </rPr>
      <t xml:space="preserve"> sp.</t>
    </r>
  </si>
  <si>
    <r>
      <t>Callibaetis</t>
    </r>
    <r>
      <rPr>
        <sz val="12"/>
        <rFont val="Arial"/>
        <family val="0"/>
      </rPr>
      <t xml:space="preserve"> sp.</t>
    </r>
  </si>
  <si>
    <r>
      <t>Procloeon</t>
    </r>
    <r>
      <rPr>
        <sz val="12"/>
        <rFont val="Arial"/>
        <family val="0"/>
      </rPr>
      <t xml:space="preserve"> sp.</t>
    </r>
  </si>
  <si>
    <r>
      <t>Brachycercus</t>
    </r>
    <r>
      <rPr>
        <sz val="12"/>
        <rFont val="Arial"/>
        <family val="0"/>
      </rPr>
      <t xml:space="preserve"> sp.</t>
    </r>
  </si>
  <si>
    <r>
      <t>Hexagenia</t>
    </r>
    <r>
      <rPr>
        <sz val="12"/>
        <rFont val="Arial"/>
        <family val="0"/>
      </rPr>
      <t xml:space="preserve"> sp.</t>
    </r>
  </si>
  <si>
    <r>
      <t xml:space="preserve">Oecetis </t>
    </r>
    <r>
      <rPr>
        <sz val="12"/>
        <rFont val="Arial"/>
        <family val="0"/>
      </rPr>
      <t>sp.</t>
    </r>
  </si>
  <si>
    <r>
      <t xml:space="preserve">Ischnura </t>
    </r>
    <r>
      <rPr>
        <sz val="12"/>
        <rFont val="Arial"/>
        <family val="0"/>
      </rPr>
      <t>sp.</t>
    </r>
  </si>
  <si>
    <r>
      <t xml:space="preserve">Ranatra </t>
    </r>
    <r>
      <rPr>
        <sz val="12"/>
        <rFont val="Arial"/>
        <family val="0"/>
      </rPr>
      <t>sp. (nymphs)</t>
    </r>
  </si>
  <si>
    <r>
      <t xml:space="preserve">Buenoa </t>
    </r>
    <r>
      <rPr>
        <sz val="12"/>
        <rFont val="Arial"/>
        <family val="0"/>
      </rPr>
      <t>sp. (nymphs)</t>
    </r>
  </si>
  <si>
    <r>
      <t xml:space="preserve">Notonecta </t>
    </r>
    <r>
      <rPr>
        <sz val="12"/>
        <rFont val="Arial"/>
        <family val="0"/>
      </rPr>
      <t>sp. (nymphs)</t>
    </r>
  </si>
  <si>
    <r>
      <t xml:space="preserve">Microvelia </t>
    </r>
    <r>
      <rPr>
        <sz val="12"/>
        <rFont val="Arial"/>
        <family val="0"/>
      </rPr>
      <t>sp. (nymphs)</t>
    </r>
  </si>
  <si>
    <r>
      <t xml:space="preserve">Ilybius </t>
    </r>
    <r>
      <rPr>
        <sz val="12"/>
        <rFont val="Arial"/>
        <family val="0"/>
      </rPr>
      <t>sp. (larvae)</t>
    </r>
  </si>
  <si>
    <r>
      <t xml:space="preserve">Neoporus </t>
    </r>
    <r>
      <rPr>
        <i/>
        <sz val="12"/>
        <rFont val="Arial"/>
        <family val="0"/>
      </rPr>
      <t>sp. (larvae)</t>
    </r>
  </si>
  <si>
    <r>
      <t xml:space="preserve">Haliplus </t>
    </r>
    <r>
      <rPr>
        <sz val="12"/>
        <rFont val="Arial"/>
        <family val="0"/>
      </rPr>
      <t>sp. (larvae)</t>
    </r>
  </si>
  <si>
    <r>
      <t>Forcipomyia</t>
    </r>
    <r>
      <rPr>
        <sz val="12"/>
        <rFont val="Arial"/>
        <family val="0"/>
      </rPr>
      <t xml:space="preserve"> sp.</t>
    </r>
  </si>
  <si>
    <r>
      <t xml:space="preserve">Ablabesmyia </t>
    </r>
    <r>
      <rPr>
        <sz val="12"/>
        <rFont val="Arial"/>
        <family val="0"/>
      </rPr>
      <t>sp.</t>
    </r>
  </si>
  <si>
    <r>
      <t xml:space="preserve">Cladopelma </t>
    </r>
    <r>
      <rPr>
        <sz val="12"/>
        <rFont val="Arial"/>
        <family val="0"/>
      </rPr>
      <t>sp.</t>
    </r>
  </si>
  <si>
    <r>
      <t xml:space="preserve">Clinotanypus </t>
    </r>
    <r>
      <rPr>
        <sz val="12"/>
        <rFont val="Arial"/>
        <family val="0"/>
      </rPr>
      <t>sp.</t>
    </r>
  </si>
  <si>
    <r>
      <t xml:space="preserve">Corynoneuria </t>
    </r>
    <r>
      <rPr>
        <sz val="12"/>
        <rFont val="Arial"/>
        <family val="0"/>
      </rPr>
      <t>sp.</t>
    </r>
  </si>
  <si>
    <r>
      <t xml:space="preserve">Cricotopus sylvestris </t>
    </r>
    <r>
      <rPr>
        <sz val="12"/>
        <rFont val="Arial"/>
        <family val="0"/>
      </rPr>
      <t>grp.</t>
    </r>
  </si>
  <si>
    <r>
      <t xml:space="preserve">Cryptochironomus </t>
    </r>
    <r>
      <rPr>
        <sz val="12"/>
        <rFont val="Arial"/>
        <family val="0"/>
      </rPr>
      <t>sp.</t>
    </r>
  </si>
  <si>
    <r>
      <t xml:space="preserve">Glyptotendipes </t>
    </r>
    <r>
      <rPr>
        <sz val="12"/>
        <rFont val="Arial"/>
        <family val="0"/>
      </rPr>
      <t>sp. grp. A</t>
    </r>
  </si>
  <si>
    <r>
      <t xml:space="preserve">Harnischia </t>
    </r>
    <r>
      <rPr>
        <sz val="12"/>
        <rFont val="Arial"/>
        <family val="0"/>
      </rPr>
      <t>group</t>
    </r>
  </si>
  <si>
    <r>
      <t>Microtendipes pedellus</t>
    </r>
    <r>
      <rPr>
        <sz val="12"/>
        <rFont val="Arial"/>
        <family val="0"/>
      </rPr>
      <t xml:space="preserve"> grp.</t>
    </r>
  </si>
  <si>
    <r>
      <t xml:space="preserve">Nanocladius </t>
    </r>
    <r>
      <rPr>
        <sz val="12"/>
        <rFont val="Arial"/>
        <family val="0"/>
      </rPr>
      <t>sp.</t>
    </r>
  </si>
  <si>
    <r>
      <t>Parachironomus arcuatus g</t>
    </r>
    <r>
      <rPr>
        <sz val="12"/>
        <rFont val="Arial"/>
        <family val="0"/>
      </rPr>
      <t>rp.</t>
    </r>
  </si>
  <si>
    <r>
      <t xml:space="preserve">Paratanytarsus </t>
    </r>
    <r>
      <rPr>
        <sz val="12"/>
        <rFont val="Arial"/>
        <family val="0"/>
      </rPr>
      <t>sp.</t>
    </r>
  </si>
  <si>
    <r>
      <t xml:space="preserve">Polypedilum </t>
    </r>
    <r>
      <rPr>
        <sz val="12"/>
        <rFont val="Arial"/>
        <family val="0"/>
      </rPr>
      <t>sp.</t>
    </r>
  </si>
  <si>
    <r>
      <t xml:space="preserve">Polypedilum halterale </t>
    </r>
    <r>
      <rPr>
        <sz val="12"/>
        <rFont val="Arial"/>
        <family val="0"/>
      </rPr>
      <t>grp.</t>
    </r>
  </si>
  <si>
    <r>
      <t xml:space="preserve">Procladius </t>
    </r>
    <r>
      <rPr>
        <sz val="12"/>
        <rFont val="Arial"/>
        <family val="0"/>
      </rPr>
      <t xml:space="preserve">sp. </t>
    </r>
  </si>
  <si>
    <r>
      <t>Psectrocladius</t>
    </r>
    <r>
      <rPr>
        <sz val="12"/>
        <rFont val="Arial"/>
        <family val="0"/>
      </rPr>
      <t xml:space="preserve"> sp.</t>
    </r>
  </si>
  <si>
    <r>
      <t xml:space="preserve">Psectrocladius sordidellus </t>
    </r>
    <r>
      <rPr>
        <sz val="12"/>
        <rFont val="Arial"/>
        <family val="0"/>
      </rPr>
      <t>grp.</t>
    </r>
  </si>
  <si>
    <r>
      <t xml:space="preserve">Tanytarsus </t>
    </r>
    <r>
      <rPr>
        <sz val="12"/>
        <rFont val="Arial"/>
        <family val="0"/>
      </rPr>
      <t>sp.</t>
    </r>
  </si>
  <si>
    <r>
      <t>Chrysops</t>
    </r>
    <r>
      <rPr>
        <sz val="12"/>
        <rFont val="Arial"/>
        <family val="0"/>
      </rPr>
      <t xml:space="preserve"> sp.</t>
    </r>
  </si>
  <si>
    <r>
      <t xml:space="preserve">Helius </t>
    </r>
    <r>
      <rPr>
        <sz val="12"/>
        <rFont val="Arial"/>
        <family val="0"/>
      </rPr>
      <t>sp.</t>
    </r>
  </si>
  <si>
    <r>
      <t>Musculium</t>
    </r>
    <r>
      <rPr>
        <sz val="12"/>
        <rFont val="Arial"/>
        <family val="0"/>
      </rPr>
      <t xml:space="preserve"> sp.</t>
    </r>
  </si>
  <si>
    <r>
      <t>Pisidium</t>
    </r>
    <r>
      <rPr>
        <sz val="12"/>
        <rFont val="Arial"/>
        <family val="0"/>
      </rPr>
      <t xml:space="preserve"> sp.</t>
    </r>
  </si>
  <si>
    <r>
      <t>Sphaerium</t>
    </r>
    <r>
      <rPr>
        <sz val="12"/>
        <rFont val="Arial"/>
        <family val="0"/>
      </rPr>
      <t xml:space="preserve"> sp.</t>
    </r>
  </si>
  <si>
    <r>
      <t xml:space="preserve">Stagnicola </t>
    </r>
    <r>
      <rPr>
        <sz val="12"/>
        <rFont val="Arial"/>
        <family val="0"/>
      </rPr>
      <t>sp.</t>
    </r>
  </si>
  <si>
    <r>
      <t xml:space="preserve">Physa </t>
    </r>
    <r>
      <rPr>
        <sz val="12"/>
        <rFont val="Arial"/>
        <family val="0"/>
      </rPr>
      <t>sp.</t>
    </r>
  </si>
  <si>
    <r>
      <t xml:space="preserve">Gyraulus </t>
    </r>
    <r>
      <rPr>
        <sz val="12"/>
        <rFont val="Arial"/>
        <family val="0"/>
      </rPr>
      <t>sp.</t>
    </r>
  </si>
  <si>
    <r>
      <t xml:space="preserve">Planorbella </t>
    </r>
    <r>
      <rPr>
        <sz val="12"/>
        <rFont val="Arial"/>
        <family val="0"/>
      </rPr>
      <t>sp.</t>
    </r>
  </si>
  <si>
    <r>
      <t xml:space="preserve">Valvata </t>
    </r>
    <r>
      <rPr>
        <sz val="12"/>
        <rFont val="Arial"/>
        <family val="0"/>
      </rPr>
      <t>sp.</t>
    </r>
  </si>
  <si>
    <r>
      <t xml:space="preserve">Theromyzon </t>
    </r>
    <r>
      <rPr>
        <sz val="12"/>
        <rFont val="Arial"/>
        <family val="0"/>
      </rPr>
      <t>sp.</t>
    </r>
  </si>
  <si>
    <t>2007 Field Season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</si>
</sst>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</numFmts>
  <fonts count="9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0" xfId="0" applyAlignment="1">
      <alignment/>
    </xf>
    <xf numFmtId="0" fontId="0" fillId="0" borderId="3" xfId="0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4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165" fontId="0" fillId="0" borderId="0" xfId="0" applyNumberFormat="1" applyAlignment="1">
      <alignment horizontal="center"/>
    </xf>
    <xf numFmtId="164" fontId="0" fillId="0" borderId="3" xfId="0" applyNumberFormat="1" applyBorder="1" applyAlignment="1">
      <alignment horizontal="center"/>
    </xf>
    <xf numFmtId="1" fontId="0" fillId="0" borderId="0" xfId="0" applyNumberFormat="1" applyAlignment="1">
      <alignment/>
    </xf>
    <xf numFmtId="1" fontId="0" fillId="0" borderId="3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164" fontId="0" fillId="0" borderId="4" xfId="0" applyNumberFormat="1" applyBorder="1" applyAlignment="1">
      <alignment/>
    </xf>
    <xf numFmtId="0" fontId="4" fillId="0" borderId="0" xfId="0" applyFont="1" applyAlignment="1">
      <alignment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3" xfId="0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" fontId="4" fillId="0" borderId="0" xfId="0" applyNumberFormat="1" applyFont="1" applyAlignment="1">
      <alignment/>
    </xf>
    <xf numFmtId="1" fontId="4" fillId="0" borderId="3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0" borderId="4" xfId="0" applyNumberFormat="1" applyFont="1" applyBorder="1" applyAlignment="1">
      <alignment horizontal="center"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2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8" fillId="0" borderId="8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1" fontId="8" fillId="0" borderId="0" xfId="0" applyNumberFormat="1" applyFont="1" applyAlignment="1">
      <alignment horizontal="center"/>
    </xf>
    <xf numFmtId="1" fontId="8" fillId="0" borderId="4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0" fontId="8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 applyAlignment="1">
      <alignment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184"/>
  <sheetViews>
    <sheetView tabSelected="1" zoomScale="60" zoomScaleNormal="6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B7" sqref="B7"/>
    </sheetView>
  </sheetViews>
  <sheetFormatPr defaultColWidth="9.140625" defaultRowHeight="12.75"/>
  <cols>
    <col min="1" max="1" width="11.140625" style="0" customWidth="1"/>
    <col min="2" max="2" width="13.8515625" style="0" customWidth="1"/>
    <col min="3" max="3" width="15.421875" style="0" customWidth="1"/>
    <col min="4" max="4" width="25.8515625" style="0" customWidth="1"/>
    <col min="5" max="5" width="6.7109375" style="3" customWidth="1"/>
    <col min="6" max="6" width="7.140625" style="12" customWidth="1"/>
    <col min="7" max="8" width="7.7109375" style="3" customWidth="1"/>
    <col min="9" max="9" width="6.7109375" style="3" customWidth="1"/>
    <col min="10" max="10" width="6.7109375" style="12" customWidth="1"/>
    <col min="11" max="28" width="6.7109375" style="3" customWidth="1"/>
    <col min="29" max="29" width="6.7109375" style="7" customWidth="1"/>
    <col min="30" max="32" width="6.7109375" style="10" customWidth="1"/>
    <col min="33" max="52" width="6.7109375" style="3" customWidth="1"/>
    <col min="53" max="53" width="6.7109375" style="7" customWidth="1"/>
    <col min="54" max="56" width="6.7109375" style="10" customWidth="1"/>
    <col min="57" max="73" width="6.7109375" style="3" customWidth="1"/>
  </cols>
  <sheetData>
    <row r="1" spans="1:76" ht="18">
      <c r="A1" s="37"/>
      <c r="B1" s="37"/>
      <c r="C1" s="37"/>
      <c r="D1" s="37"/>
      <c r="E1" s="72" t="s">
        <v>180</v>
      </c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8"/>
      <c r="AA1" s="88"/>
      <c r="AB1" s="89"/>
      <c r="AC1" s="90" t="s">
        <v>189</v>
      </c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2"/>
      <c r="AY1" s="92"/>
      <c r="AZ1" s="93"/>
      <c r="BA1" s="94" t="s">
        <v>205</v>
      </c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95"/>
      <c r="BW1" s="95"/>
      <c r="BX1" s="95"/>
    </row>
    <row r="2" spans="1:76" ht="18">
      <c r="A2" s="37"/>
      <c r="B2" s="81" t="s">
        <v>285</v>
      </c>
      <c r="C2" s="37"/>
      <c r="D2" s="37"/>
      <c r="E2" s="72" t="s">
        <v>167</v>
      </c>
      <c r="F2" s="87"/>
      <c r="G2" s="87"/>
      <c r="H2" s="87"/>
      <c r="I2" s="87"/>
      <c r="J2" s="87"/>
      <c r="K2" s="87"/>
      <c r="L2" s="87"/>
      <c r="M2" s="87"/>
      <c r="N2" s="88"/>
      <c r="O2" s="88"/>
      <c r="P2" s="88"/>
      <c r="Q2" s="87" t="s">
        <v>176</v>
      </c>
      <c r="R2" s="87"/>
      <c r="S2" s="87"/>
      <c r="T2" s="87"/>
      <c r="U2" s="87"/>
      <c r="V2" s="87"/>
      <c r="W2" s="87"/>
      <c r="X2" s="87"/>
      <c r="Y2" s="87"/>
      <c r="Z2" s="88"/>
      <c r="AA2" s="88"/>
      <c r="AB2" s="89"/>
      <c r="AC2" s="90" t="s">
        <v>181</v>
      </c>
      <c r="AD2" s="91"/>
      <c r="AE2" s="91"/>
      <c r="AF2" s="91"/>
      <c r="AG2" s="91"/>
      <c r="AH2" s="91"/>
      <c r="AI2" s="91"/>
      <c r="AJ2" s="91"/>
      <c r="AK2" s="91"/>
      <c r="AL2" s="92"/>
      <c r="AM2" s="92"/>
      <c r="AN2" s="93"/>
      <c r="AO2" s="90" t="s">
        <v>167</v>
      </c>
      <c r="AP2" s="91"/>
      <c r="AQ2" s="91"/>
      <c r="AR2" s="91"/>
      <c r="AS2" s="91"/>
      <c r="AT2" s="91"/>
      <c r="AU2" s="91"/>
      <c r="AV2" s="91"/>
      <c r="AW2" s="91"/>
      <c r="AX2" s="92"/>
      <c r="AY2" s="92"/>
      <c r="AZ2" s="93"/>
      <c r="BA2" s="96" t="s">
        <v>167</v>
      </c>
      <c r="BB2" s="97"/>
      <c r="BC2" s="97"/>
      <c r="BD2" s="97"/>
      <c r="BE2" s="97"/>
      <c r="BF2" s="97"/>
      <c r="BG2" s="97"/>
      <c r="BH2" s="97"/>
      <c r="BI2" s="97"/>
      <c r="BJ2" s="98"/>
      <c r="BK2" s="98"/>
      <c r="BL2" s="98"/>
      <c r="BM2" s="85" t="s">
        <v>176</v>
      </c>
      <c r="BN2" s="85"/>
      <c r="BO2" s="85"/>
      <c r="BP2" s="85"/>
      <c r="BQ2" s="85"/>
      <c r="BR2" s="85"/>
      <c r="BS2" s="85"/>
      <c r="BT2" s="85"/>
      <c r="BU2" s="85"/>
      <c r="BV2" s="95"/>
      <c r="BW2" s="95"/>
      <c r="BX2" s="95"/>
    </row>
    <row r="3" spans="1:73" ht="18">
      <c r="A3" s="37"/>
      <c r="B3" s="37"/>
      <c r="C3" s="37"/>
      <c r="D3" s="37"/>
      <c r="E3" s="39" t="s">
        <v>164</v>
      </c>
      <c r="F3" s="40" t="s">
        <v>226</v>
      </c>
      <c r="G3" s="41" t="s">
        <v>238</v>
      </c>
      <c r="H3" s="41"/>
      <c r="I3" s="41" t="s">
        <v>165</v>
      </c>
      <c r="J3" s="40"/>
      <c r="K3" s="41"/>
      <c r="L3" s="41"/>
      <c r="M3" s="41" t="s">
        <v>166</v>
      </c>
      <c r="N3" s="41"/>
      <c r="O3" s="41"/>
      <c r="P3" s="41"/>
      <c r="Q3" s="41" t="s">
        <v>164</v>
      </c>
      <c r="R3" s="41"/>
      <c r="S3" s="41"/>
      <c r="T3" s="41"/>
      <c r="U3" s="41" t="s">
        <v>165</v>
      </c>
      <c r="V3" s="41"/>
      <c r="W3" s="41"/>
      <c r="X3" s="41"/>
      <c r="Y3" s="41" t="s">
        <v>166</v>
      </c>
      <c r="Z3" s="41"/>
      <c r="AA3" s="41"/>
      <c r="AB3" s="38"/>
      <c r="AC3" s="61" t="s">
        <v>164</v>
      </c>
      <c r="AD3" s="62"/>
      <c r="AE3" s="62"/>
      <c r="AF3" s="62"/>
      <c r="AG3" s="62" t="s">
        <v>165</v>
      </c>
      <c r="AH3" s="62"/>
      <c r="AI3" s="62"/>
      <c r="AJ3" s="62"/>
      <c r="AK3" s="62" t="s">
        <v>166</v>
      </c>
      <c r="AL3" s="62"/>
      <c r="AM3" s="62"/>
      <c r="AN3" s="62"/>
      <c r="AO3" s="62" t="s">
        <v>164</v>
      </c>
      <c r="AP3" s="62"/>
      <c r="AQ3" s="62"/>
      <c r="AR3" s="62"/>
      <c r="AS3" s="62" t="s">
        <v>165</v>
      </c>
      <c r="AT3" s="62"/>
      <c r="AU3" s="62"/>
      <c r="AV3" s="62"/>
      <c r="AW3" s="62" t="s">
        <v>166</v>
      </c>
      <c r="AX3" s="62"/>
      <c r="AY3" s="62"/>
      <c r="AZ3" s="63"/>
      <c r="BA3" s="3" t="s">
        <v>164</v>
      </c>
      <c r="BB3" s="3"/>
      <c r="BC3" s="3"/>
      <c r="BD3" s="3"/>
      <c r="BE3" s="3" t="s">
        <v>165</v>
      </c>
      <c r="BI3" s="3" t="s">
        <v>166</v>
      </c>
      <c r="BM3" s="3" t="s">
        <v>164</v>
      </c>
      <c r="BQ3" s="3" t="s">
        <v>165</v>
      </c>
      <c r="BU3" s="3" t="s">
        <v>166</v>
      </c>
    </row>
    <row r="4" spans="1:76" ht="18">
      <c r="A4" s="37" t="s">
        <v>0</v>
      </c>
      <c r="B4" s="37" t="s">
        <v>10</v>
      </c>
      <c r="C4" s="37" t="s">
        <v>1</v>
      </c>
      <c r="D4" s="42" t="s">
        <v>2</v>
      </c>
      <c r="E4" s="43"/>
      <c r="F4" s="44"/>
      <c r="G4" s="45"/>
      <c r="H4" s="45"/>
      <c r="I4" s="45"/>
      <c r="J4" s="44"/>
      <c r="K4" s="45"/>
      <c r="L4" s="45"/>
      <c r="M4" s="45">
        <v>8</v>
      </c>
      <c r="N4" s="45">
        <f>SUM(M4)/151</f>
        <v>0.052980132450331126</v>
      </c>
      <c r="O4" s="45">
        <f>LOG(N4)</f>
        <v>-1.275886960301226</v>
      </c>
      <c r="P4" s="29">
        <f>SUM(N4*O4)</f>
        <v>-0.06759666014840932</v>
      </c>
      <c r="Q4" s="30"/>
      <c r="R4" s="45"/>
      <c r="S4" s="45"/>
      <c r="T4" s="45"/>
      <c r="U4" s="45"/>
      <c r="V4" s="45"/>
      <c r="W4" s="45"/>
      <c r="X4" s="45"/>
      <c r="Y4" s="45"/>
      <c r="Z4" s="45"/>
      <c r="AA4" s="45"/>
      <c r="AB4" s="31"/>
      <c r="AC4" s="64">
        <v>57</v>
      </c>
      <c r="AD4" s="65">
        <f>SUM(AC4)/132</f>
        <v>0.4318181818181818</v>
      </c>
      <c r="AE4" s="66">
        <f>LOG(AD4)</f>
        <v>-0.36469907553335845</v>
      </c>
      <c r="AF4" s="67">
        <f>SUM(AD4*AE4)</f>
        <v>-0.1574836917075866</v>
      </c>
      <c r="AG4" s="66">
        <v>22</v>
      </c>
      <c r="AH4" s="66">
        <f>SUM(AG4)/77</f>
        <v>0.2857142857142857</v>
      </c>
      <c r="AI4" s="66">
        <f>LOG(AH4)</f>
        <v>-0.5440680443502757</v>
      </c>
      <c r="AJ4" s="67">
        <f>SUM(AH4*AI4)</f>
        <v>-0.15544801267150732</v>
      </c>
      <c r="AK4" s="66">
        <v>44</v>
      </c>
      <c r="AL4" s="66">
        <f>SUM(AK4)/150</f>
        <v>0.29333333333333333</v>
      </c>
      <c r="AM4" s="66">
        <f>LOG(AL4)</f>
        <v>-0.5326385825694938</v>
      </c>
      <c r="AN4" s="67">
        <f>SUM(AL4*AM4)</f>
        <v>-0.15624065088705152</v>
      </c>
      <c r="AO4" s="68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9"/>
      <c r="BM4" s="7"/>
      <c r="BX4" s="34"/>
    </row>
    <row r="5" spans="1:76" ht="18">
      <c r="A5" s="37"/>
      <c r="B5" s="37"/>
      <c r="C5" s="37"/>
      <c r="D5" s="42" t="s">
        <v>3</v>
      </c>
      <c r="E5" s="43"/>
      <c r="F5" s="44"/>
      <c r="G5" s="45"/>
      <c r="H5" s="45"/>
      <c r="I5" s="45"/>
      <c r="J5" s="44"/>
      <c r="K5" s="45"/>
      <c r="L5" s="45"/>
      <c r="M5" s="45"/>
      <c r="N5" s="45"/>
      <c r="O5" s="45"/>
      <c r="P5" s="45"/>
      <c r="Q5" s="43"/>
      <c r="R5" s="45"/>
      <c r="S5" s="45"/>
      <c r="T5" s="45"/>
      <c r="U5" s="45"/>
      <c r="V5" s="45"/>
      <c r="W5" s="45"/>
      <c r="X5" s="45"/>
      <c r="Y5" s="45"/>
      <c r="Z5" s="45"/>
      <c r="AA5" s="45"/>
      <c r="AB5" s="32"/>
      <c r="AC5" s="64"/>
      <c r="AD5" s="65"/>
      <c r="AE5" s="65"/>
      <c r="AF5" s="65"/>
      <c r="AG5" s="66"/>
      <c r="AH5" s="66"/>
      <c r="AI5" s="66"/>
      <c r="AJ5" s="66"/>
      <c r="AK5" s="66"/>
      <c r="AL5" s="66"/>
      <c r="AM5" s="66"/>
      <c r="AN5" s="66"/>
      <c r="AO5" s="64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70"/>
      <c r="BA5" s="7">
        <v>50</v>
      </c>
      <c r="BB5" s="10">
        <f>SUM(BA5)/164</f>
        <v>0.3048780487804878</v>
      </c>
      <c r="BC5" s="3">
        <f>LOG(BB5)</f>
        <v>-0.5158738437116791</v>
      </c>
      <c r="BD5" s="11">
        <f>SUM(BB5*BC5)</f>
        <v>-0.15727861088770703</v>
      </c>
      <c r="BE5" s="3">
        <v>43</v>
      </c>
      <c r="BF5" s="3">
        <f>SUM(BE5)/187</f>
        <v>0.22994652406417113</v>
      </c>
      <c r="BG5" s="3">
        <f>LOG(BF5)</f>
        <v>-0.6383731509569124</v>
      </c>
      <c r="BH5" s="11">
        <f>SUM(BF5*BG5)</f>
        <v>-0.1467916871184344</v>
      </c>
      <c r="BI5" s="3">
        <v>39</v>
      </c>
      <c r="BJ5" s="3">
        <f>SUM(BI5)/153</f>
        <v>0.2549019607843137</v>
      </c>
      <c r="BK5" s="3">
        <f>LOG(BJ5)</f>
        <v>-0.5936268237910997</v>
      </c>
      <c r="BL5" s="11">
        <f>SUM(BJ5*BK5)</f>
        <v>-0.15131664135851558</v>
      </c>
      <c r="BM5" s="7">
        <v>133</v>
      </c>
      <c r="BN5" s="3">
        <f>SUM(BM5)/194</f>
        <v>0.6855670103092784</v>
      </c>
      <c r="BO5" s="3">
        <f>LOG(BN5)</f>
        <v>-0.16395008896314026</v>
      </c>
      <c r="BP5" s="11">
        <f>SUM(BN5*BO5)</f>
        <v>-0.11239877233040028</v>
      </c>
      <c r="BQ5" s="3">
        <v>82</v>
      </c>
      <c r="BR5" s="3">
        <f>SUM(BQ5)/183</f>
        <v>0.44808743169398907</v>
      </c>
      <c r="BS5" s="3">
        <f>LOG(BR5)</f>
        <v>-0.34863723734671276</v>
      </c>
      <c r="BT5" s="11">
        <f>SUM(BR5*BS5)</f>
        <v>-0.15621996427557622</v>
      </c>
      <c r="BU5" s="3">
        <v>63</v>
      </c>
      <c r="BV5">
        <f aca="true" t="shared" si="0" ref="BV5:BV12">SUM(BU5)/169</f>
        <v>0.3727810650887574</v>
      </c>
      <c r="BW5" s="3">
        <f>LOG(BV5)</f>
        <v>-0.4285461551600918</v>
      </c>
      <c r="BX5" s="33">
        <f>SUM(BV5*BW5)</f>
        <v>-0.15975389216027092</v>
      </c>
    </row>
    <row r="6" spans="1:76" ht="18">
      <c r="A6" s="37"/>
      <c r="B6" s="37"/>
      <c r="C6" s="37"/>
      <c r="D6" s="42" t="s">
        <v>4</v>
      </c>
      <c r="E6" s="43"/>
      <c r="F6" s="44"/>
      <c r="G6" s="45"/>
      <c r="H6" s="45"/>
      <c r="I6" s="45"/>
      <c r="J6" s="44"/>
      <c r="K6" s="45"/>
      <c r="L6" s="45"/>
      <c r="M6" s="45"/>
      <c r="N6" s="45"/>
      <c r="O6" s="45"/>
      <c r="P6" s="45"/>
      <c r="Q6" s="43">
        <v>2</v>
      </c>
      <c r="R6" s="45">
        <f>SUM(Q6)/247</f>
        <v>0.008097165991902834</v>
      </c>
      <c r="S6" s="45">
        <f>LOG(R6)</f>
        <v>-2.0916669575956846</v>
      </c>
      <c r="T6" s="29">
        <f>SUM(R6*S6)</f>
        <v>-0.016936574555430645</v>
      </c>
      <c r="U6" s="45">
        <v>1</v>
      </c>
      <c r="V6" s="45">
        <f>SUM(U6)/216</f>
        <v>0.004629629629629629</v>
      </c>
      <c r="W6" s="45">
        <f>LOG(V6)</f>
        <v>-2.334453751150931</v>
      </c>
      <c r="X6" s="29">
        <f>SUM(V6*W6)</f>
        <v>-0.010807656255328384</v>
      </c>
      <c r="Y6" s="45"/>
      <c r="Z6" s="45"/>
      <c r="AA6" s="45"/>
      <c r="AB6" s="32"/>
      <c r="AC6" s="64"/>
      <c r="AD6" s="65"/>
      <c r="AE6" s="65"/>
      <c r="AF6" s="65"/>
      <c r="AG6" s="66"/>
      <c r="AH6" s="66"/>
      <c r="AI6" s="66"/>
      <c r="AJ6" s="66"/>
      <c r="AK6" s="66"/>
      <c r="AL6" s="66"/>
      <c r="AM6" s="66"/>
      <c r="AN6" s="66"/>
      <c r="AO6" s="64">
        <v>5</v>
      </c>
      <c r="AP6" s="66">
        <f>SUM(AO6)/163</f>
        <v>0.03067484662576687</v>
      </c>
      <c r="AQ6" s="66">
        <f>LOG(AP6)</f>
        <v>-1.513217600067939</v>
      </c>
      <c r="AR6" s="67">
        <f>SUM(AP6*AQ6)</f>
        <v>-0.04641771779349506</v>
      </c>
      <c r="AS6" s="66">
        <v>7</v>
      </c>
      <c r="AT6" s="66">
        <f>SUM(AS6)/167</f>
        <v>0.041916167664670656</v>
      </c>
      <c r="AU6" s="66">
        <f>LOG(AT6)</f>
        <v>-1.3776184311333264</v>
      </c>
      <c r="AV6" s="67">
        <f>SUM(AT6*AU6)</f>
        <v>-0.05774448513732505</v>
      </c>
      <c r="AW6" s="66">
        <v>5</v>
      </c>
      <c r="AX6" s="66">
        <f>SUM(AW6)/184</f>
        <v>0.02717391304347826</v>
      </c>
      <c r="AY6" s="66">
        <f>LOG(AX6)</f>
        <v>-1.5658478186735176</v>
      </c>
      <c r="AZ6" s="71">
        <f>SUM(AX6*AY6)</f>
        <v>-0.04255021246395428</v>
      </c>
      <c r="BM6" s="7"/>
      <c r="BX6" s="34"/>
    </row>
    <row r="7" spans="1:76" ht="18">
      <c r="A7" s="37"/>
      <c r="B7" s="37"/>
      <c r="C7" s="37" t="s">
        <v>5</v>
      </c>
      <c r="D7" s="42" t="s">
        <v>239</v>
      </c>
      <c r="E7" s="43"/>
      <c r="F7" s="44"/>
      <c r="G7" s="45"/>
      <c r="H7" s="45"/>
      <c r="I7" s="45"/>
      <c r="J7" s="44"/>
      <c r="K7" s="45"/>
      <c r="L7" s="45"/>
      <c r="M7" s="45"/>
      <c r="N7" s="45"/>
      <c r="O7" s="45"/>
      <c r="P7" s="45"/>
      <c r="Q7" s="43"/>
      <c r="R7" s="45"/>
      <c r="S7" s="45"/>
      <c r="T7" s="45"/>
      <c r="U7" s="45"/>
      <c r="V7" s="45"/>
      <c r="W7" s="45"/>
      <c r="X7" s="45"/>
      <c r="Y7" s="45"/>
      <c r="Z7" s="45"/>
      <c r="AA7" s="45"/>
      <c r="AB7" s="32"/>
      <c r="AC7" s="64">
        <v>3</v>
      </c>
      <c r="AD7" s="65">
        <f>SUM(AC7)/132</f>
        <v>0.022727272727272728</v>
      </c>
      <c r="AE7" s="66">
        <f>LOG(AD7)</f>
        <v>-1.6434526764861874</v>
      </c>
      <c r="AF7" s="67">
        <f>SUM(AD7*AE7)</f>
        <v>-0.0373511971928679</v>
      </c>
      <c r="AG7" s="66"/>
      <c r="AH7" s="66"/>
      <c r="AI7" s="66"/>
      <c r="AJ7" s="66"/>
      <c r="AK7" s="66">
        <v>2</v>
      </c>
      <c r="AL7" s="66">
        <f>SUM(AK7)/150</f>
        <v>0.013333333333333334</v>
      </c>
      <c r="AM7" s="66">
        <f>LOG(AL7)</f>
        <v>-1.8750612633917</v>
      </c>
      <c r="AN7" s="67">
        <f>SUM(AL7*AM7)</f>
        <v>-0.025000816845222668</v>
      </c>
      <c r="AO7" s="64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70"/>
      <c r="BE7" s="3">
        <v>4</v>
      </c>
      <c r="BF7" s="3">
        <f>SUM(BE7)/187</f>
        <v>0.0213903743315508</v>
      </c>
      <c r="BG7" s="3">
        <f>LOG(BF7)</f>
        <v>-1.6697816152085365</v>
      </c>
      <c r="BH7" s="11">
        <f>SUM(BF7*BG7)</f>
        <v>-0.03571725380125212</v>
      </c>
      <c r="BM7" s="7"/>
      <c r="BQ7" s="3">
        <v>1</v>
      </c>
      <c r="BR7" s="3">
        <f>SUM(BQ7)/183</f>
        <v>0.00546448087431694</v>
      </c>
      <c r="BS7" s="3">
        <f>LOG(BR7)</f>
        <v>-2.2624510897304293</v>
      </c>
      <c r="BT7" s="11">
        <f>SUM(BR7*BS7)</f>
        <v>-0.01236312070890945</v>
      </c>
      <c r="BU7" s="3">
        <v>1</v>
      </c>
      <c r="BV7">
        <f t="shared" si="0"/>
        <v>0.005917159763313609</v>
      </c>
      <c r="BW7" s="3">
        <f aca="true" t="shared" si="1" ref="BW7:BW12">LOG(BV7)</f>
        <v>-2.2278867046136734</v>
      </c>
      <c r="BX7" s="33">
        <f aca="true" t="shared" si="2" ref="BX7:BX12">SUM(BV7*BW7)</f>
        <v>-0.013182761565761382</v>
      </c>
    </row>
    <row r="8" spans="1:76" ht="18">
      <c r="A8" s="37"/>
      <c r="B8" s="37"/>
      <c r="C8" s="37" t="s">
        <v>6</v>
      </c>
      <c r="D8" s="42" t="s">
        <v>240</v>
      </c>
      <c r="E8" s="43">
        <v>37</v>
      </c>
      <c r="F8" s="44">
        <f>SUM(E8)/125</f>
        <v>0.296</v>
      </c>
      <c r="G8" s="45">
        <f>LOG(F8)</f>
        <v>-0.5287082889410615</v>
      </c>
      <c r="H8" s="29">
        <f>SUM(F8*G8)</f>
        <v>-0.15649765352655418</v>
      </c>
      <c r="I8" s="45">
        <v>45</v>
      </c>
      <c r="J8" s="44">
        <f>SUM(I8)/180</f>
        <v>0.25</v>
      </c>
      <c r="K8" s="45">
        <f>LOG(J8)</f>
        <v>-0.6020599913279624</v>
      </c>
      <c r="L8" s="29">
        <f>SUM(J8*K8)</f>
        <v>-0.1505149978319906</v>
      </c>
      <c r="M8" s="45">
        <v>69</v>
      </c>
      <c r="N8" s="45">
        <f>SUM(M8)/151</f>
        <v>0.45695364238410596</v>
      </c>
      <c r="O8" s="45">
        <f>LOG(N8)</f>
        <v>-0.3401278565559141</v>
      </c>
      <c r="P8" s="29">
        <f>SUM(N8*O8)</f>
        <v>-0.15542266292952367</v>
      </c>
      <c r="Q8" s="43">
        <v>134</v>
      </c>
      <c r="R8" s="45">
        <f>SUM(Q8)/247</f>
        <v>0.5425101214574899</v>
      </c>
      <c r="S8" s="45">
        <f>LOG(R8)</f>
        <v>-0.2655921548948581</v>
      </c>
      <c r="T8" s="29">
        <f>SUM(R8*S8)</f>
        <v>-0.14408643221016593</v>
      </c>
      <c r="U8" s="45">
        <v>151</v>
      </c>
      <c r="V8" s="45">
        <f>SUM(U8)/216</f>
        <v>0.6990740740740741</v>
      </c>
      <c r="W8" s="45">
        <f>LOG(V8)</f>
        <v>-0.15547680385776147</v>
      </c>
      <c r="X8" s="29">
        <f>SUM(V8*W8)</f>
        <v>-0.10868980269686103</v>
      </c>
      <c r="Y8" s="45">
        <v>108</v>
      </c>
      <c r="Z8" s="45">
        <f>SUM(Y8)/305</f>
        <v>0.3540983606557377</v>
      </c>
      <c r="AA8" s="45">
        <f>LOG(Z8)</f>
        <v>-0.4508760838598362</v>
      </c>
      <c r="AB8" s="46">
        <f>SUM(Z8*AA8)</f>
        <v>-0.15965448215364691</v>
      </c>
      <c r="AC8" s="64"/>
      <c r="AD8" s="65"/>
      <c r="AE8" s="65"/>
      <c r="AF8" s="65"/>
      <c r="AG8" s="66"/>
      <c r="AH8" s="66"/>
      <c r="AI8" s="66"/>
      <c r="AJ8" s="66"/>
      <c r="AK8" s="66">
        <v>1</v>
      </c>
      <c r="AL8" s="66">
        <f>SUM(AK8)/150</f>
        <v>0.006666666666666667</v>
      </c>
      <c r="AM8" s="66">
        <f>LOG(AL8)</f>
        <v>-2.1760912590556813</v>
      </c>
      <c r="AN8" s="67">
        <f>SUM(AL8*AM8)</f>
        <v>-0.01450727506037121</v>
      </c>
      <c r="AO8" s="64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70"/>
      <c r="BM8" s="7">
        <v>4</v>
      </c>
      <c r="BN8" s="3">
        <f>SUM(BM8)/194</f>
        <v>0.020618556701030927</v>
      </c>
      <c r="BO8" s="3">
        <f>LOG(BN8)</f>
        <v>-1.6857417386022637</v>
      </c>
      <c r="BP8" s="11">
        <f>SUM(BN8*BO8)</f>
        <v>-0.034757561620665234</v>
      </c>
      <c r="BU8" s="3">
        <v>7</v>
      </c>
      <c r="BV8">
        <f t="shared" si="0"/>
        <v>0.04142011834319527</v>
      </c>
      <c r="BW8" s="3">
        <f t="shared" si="1"/>
        <v>-1.3827886645994167</v>
      </c>
      <c r="BX8" s="33">
        <f t="shared" si="2"/>
        <v>-0.05727527013133679</v>
      </c>
    </row>
    <row r="9" spans="1:76" ht="18">
      <c r="A9" s="37"/>
      <c r="B9" s="37"/>
      <c r="C9" s="37" t="s">
        <v>7</v>
      </c>
      <c r="D9" s="42" t="s">
        <v>8</v>
      </c>
      <c r="E9" s="43"/>
      <c r="F9" s="44"/>
      <c r="G9" s="45"/>
      <c r="H9" s="45"/>
      <c r="I9" s="45"/>
      <c r="J9" s="44"/>
      <c r="K9" s="45"/>
      <c r="L9" s="45"/>
      <c r="M9" s="45"/>
      <c r="N9" s="45"/>
      <c r="O9" s="45"/>
      <c r="P9" s="45"/>
      <c r="Q9" s="43"/>
      <c r="R9" s="45"/>
      <c r="S9" s="45"/>
      <c r="T9" s="45"/>
      <c r="U9" s="45"/>
      <c r="V9" s="45"/>
      <c r="W9" s="45"/>
      <c r="X9" s="45"/>
      <c r="Y9" s="45"/>
      <c r="Z9" s="45"/>
      <c r="AA9" s="45"/>
      <c r="AB9" s="32"/>
      <c r="AC9" s="64"/>
      <c r="AD9" s="65"/>
      <c r="AE9" s="65"/>
      <c r="AF9" s="65"/>
      <c r="AG9" s="66">
        <v>4</v>
      </c>
      <c r="AH9" s="66">
        <f>SUM(AG9)/77</f>
        <v>0.05194805194805195</v>
      </c>
      <c r="AI9" s="66">
        <f>LOG(AH9)</f>
        <v>-1.2844307338445196</v>
      </c>
      <c r="AJ9" s="67">
        <f>SUM(AH9*AI9)</f>
        <v>-0.0667236744854296</v>
      </c>
      <c r="AK9" s="66">
        <v>20</v>
      </c>
      <c r="AL9" s="66">
        <f>SUM(AK9)/150</f>
        <v>0.13333333333333333</v>
      </c>
      <c r="AM9" s="66">
        <f>LOG(AL9)</f>
        <v>-0.8750612633917001</v>
      </c>
      <c r="AN9" s="67">
        <f>SUM(AL9*AM9)</f>
        <v>-0.11667483511889334</v>
      </c>
      <c r="AO9" s="64">
        <v>45</v>
      </c>
      <c r="AP9" s="66">
        <f>SUM(AO9)/163</f>
        <v>0.27607361963190186</v>
      </c>
      <c r="AQ9" s="66">
        <f>LOG(AP9)</f>
        <v>-0.5589750906286141</v>
      </c>
      <c r="AR9" s="67">
        <f>SUM(AP9*AQ9)</f>
        <v>-0.15431827655391187</v>
      </c>
      <c r="AS9" s="66">
        <v>26</v>
      </c>
      <c r="AT9" s="66">
        <f>SUM(AS9)/167</f>
        <v>0.15568862275449102</v>
      </c>
      <c r="AU9" s="66">
        <f>LOG(AT9)</f>
        <v>-0.8077431231767653</v>
      </c>
      <c r="AV9" s="67">
        <f>SUM(AT9*AU9)</f>
        <v>-0.1257564143868018</v>
      </c>
      <c r="AW9" s="66">
        <v>39</v>
      </c>
      <c r="AX9" s="66">
        <f>SUM(AW9)/184</f>
        <v>0.21195652173913043</v>
      </c>
      <c r="AY9" s="66">
        <f>LOG(AX9)</f>
        <v>-0.6737532159830373</v>
      </c>
      <c r="AZ9" s="71">
        <f>SUM(AX9*AY9)</f>
        <v>-0.14280638817031768</v>
      </c>
      <c r="BA9" s="7">
        <v>12</v>
      </c>
      <c r="BB9" s="10">
        <f>SUM(BA9)/164</f>
        <v>0.07317073170731707</v>
      </c>
      <c r="BC9" s="3">
        <f>LOG(BB9)</f>
        <v>-1.135662602000073</v>
      </c>
      <c r="BD9" s="11">
        <f>SUM(BB9*BC9)</f>
        <v>-0.08309726356098095</v>
      </c>
      <c r="BE9" s="3">
        <v>14</v>
      </c>
      <c r="BF9" s="3">
        <f>SUM(BE9)/187</f>
        <v>0.0748663101604278</v>
      </c>
      <c r="BG9" s="3">
        <f>LOG(BF9)</f>
        <v>-1.125713570858261</v>
      </c>
      <c r="BH9" s="11">
        <f>SUM(BF9*BG9)</f>
        <v>-0.0842780213476773</v>
      </c>
      <c r="BI9" s="3">
        <v>13</v>
      </c>
      <c r="BJ9" s="3">
        <f>SUM(BI9)/153</f>
        <v>0.08496732026143791</v>
      </c>
      <c r="BK9" s="3">
        <f>LOG(BJ9)</f>
        <v>-1.070748078510762</v>
      </c>
      <c r="BL9" s="11">
        <f>SUM(BJ9*BK9)</f>
        <v>-0.09097859490614317</v>
      </c>
      <c r="BM9" s="7">
        <v>12</v>
      </c>
      <c r="BN9" s="3">
        <f>SUM(BM9)/194</f>
        <v>0.061855670103092786</v>
      </c>
      <c r="BO9" s="3">
        <f>LOG(BN9)</f>
        <v>-1.2086204838826011</v>
      </c>
      <c r="BP9" s="11">
        <f>SUM(BN9*BO9)</f>
        <v>-0.07476002993088254</v>
      </c>
      <c r="BQ9" s="3">
        <v>22</v>
      </c>
      <c r="BR9" s="3">
        <f>SUM(BQ9)/183</f>
        <v>0.12021857923497267</v>
      </c>
      <c r="BS9" s="3">
        <f>LOG(BR9)</f>
        <v>-0.9200284089082232</v>
      </c>
      <c r="BT9" s="11">
        <f>SUM(BR9*BS9)</f>
        <v>-0.11060450817475907</v>
      </c>
      <c r="BU9" s="3">
        <v>32</v>
      </c>
      <c r="BV9">
        <f t="shared" si="0"/>
        <v>0.1893491124260355</v>
      </c>
      <c r="BW9" s="3">
        <f t="shared" si="1"/>
        <v>-0.7227367262937676</v>
      </c>
      <c r="BX9" s="33">
        <f t="shared" si="2"/>
        <v>-0.13684955764142345</v>
      </c>
    </row>
    <row r="10" spans="1:76" ht="18">
      <c r="A10" s="37"/>
      <c r="B10" s="37" t="s">
        <v>11</v>
      </c>
      <c r="C10" s="37" t="s">
        <v>9</v>
      </c>
      <c r="D10" s="42" t="s">
        <v>241</v>
      </c>
      <c r="E10" s="43"/>
      <c r="F10" s="44"/>
      <c r="G10" s="45"/>
      <c r="H10" s="45"/>
      <c r="I10" s="45"/>
      <c r="J10" s="44"/>
      <c r="K10" s="45"/>
      <c r="L10" s="45"/>
      <c r="M10" s="45"/>
      <c r="N10" s="45"/>
      <c r="O10" s="45"/>
      <c r="P10" s="45"/>
      <c r="Q10" s="43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32"/>
      <c r="AC10" s="64"/>
      <c r="AD10" s="65"/>
      <c r="AE10" s="65"/>
      <c r="AF10" s="65"/>
      <c r="AG10" s="66"/>
      <c r="AH10" s="66"/>
      <c r="AI10" s="66"/>
      <c r="AJ10" s="66"/>
      <c r="AK10" s="66"/>
      <c r="AL10" s="66"/>
      <c r="AM10" s="66"/>
      <c r="AN10" s="66"/>
      <c r="AO10" s="64"/>
      <c r="AP10" s="66"/>
      <c r="AQ10" s="66"/>
      <c r="AR10" s="66"/>
      <c r="AS10" s="66"/>
      <c r="AT10" s="66"/>
      <c r="AU10" s="66"/>
      <c r="AV10" s="66"/>
      <c r="AW10" s="66">
        <v>1</v>
      </c>
      <c r="AX10" s="66">
        <f>SUM(AW10)/184</f>
        <v>0.005434782608695652</v>
      </c>
      <c r="AY10" s="66">
        <f>LOG(AX10)</f>
        <v>-2.2648178230095364</v>
      </c>
      <c r="AZ10" s="71">
        <f>SUM(AX10*AY10)</f>
        <v>-0.012308792516356176</v>
      </c>
      <c r="BM10" s="7"/>
      <c r="BU10" s="3">
        <v>1</v>
      </c>
      <c r="BV10">
        <f t="shared" si="0"/>
        <v>0.005917159763313609</v>
      </c>
      <c r="BW10" s="3">
        <f t="shared" si="1"/>
        <v>-2.2278867046136734</v>
      </c>
      <c r="BX10" s="33">
        <f t="shared" si="2"/>
        <v>-0.013182761565761382</v>
      </c>
    </row>
    <row r="11" spans="1:76" ht="18">
      <c r="A11" s="37" t="s">
        <v>15</v>
      </c>
      <c r="B11" s="37" t="s">
        <v>12</v>
      </c>
      <c r="C11" s="37"/>
      <c r="D11" s="37" t="s">
        <v>13</v>
      </c>
      <c r="E11" s="43"/>
      <c r="F11" s="44"/>
      <c r="G11" s="45"/>
      <c r="H11" s="45"/>
      <c r="I11" s="45"/>
      <c r="J11" s="44"/>
      <c r="K11" s="45"/>
      <c r="L11" s="45"/>
      <c r="M11" s="45"/>
      <c r="N11" s="45"/>
      <c r="O11" s="45"/>
      <c r="P11" s="45"/>
      <c r="Q11" s="43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32"/>
      <c r="AC11" s="64"/>
      <c r="AD11" s="65"/>
      <c r="AE11" s="65"/>
      <c r="AF11" s="65"/>
      <c r="AG11" s="66"/>
      <c r="AH11" s="66"/>
      <c r="AI11" s="66"/>
      <c r="AJ11" s="66"/>
      <c r="AK11" s="66">
        <v>1</v>
      </c>
      <c r="AL11" s="66">
        <f>SUM(AK11)/150</f>
        <v>0.006666666666666667</v>
      </c>
      <c r="AM11" s="66">
        <f>LOG(AL11)</f>
        <v>-2.1760912590556813</v>
      </c>
      <c r="AN11" s="67">
        <f>SUM(AL11*AM11)</f>
        <v>-0.01450727506037121</v>
      </c>
      <c r="AO11" s="64">
        <v>1</v>
      </c>
      <c r="AP11" s="66">
        <f>SUM(AO11)/163</f>
        <v>0.006134969325153374</v>
      </c>
      <c r="AQ11" s="66">
        <f>LOG(AP11)</f>
        <v>-2.2121876044039577</v>
      </c>
      <c r="AR11" s="67">
        <f>SUM(AP11*AQ11)</f>
        <v>-0.013571703094502808</v>
      </c>
      <c r="AS11" s="66">
        <v>1</v>
      </c>
      <c r="AT11" s="66">
        <f>SUM(AS11)/167</f>
        <v>0.005988023952095809</v>
      </c>
      <c r="AU11" s="66">
        <f>LOG(AT11)</f>
        <v>-2.2227164711475833</v>
      </c>
      <c r="AV11" s="67">
        <f>SUM(AT11*AU11)</f>
        <v>-0.013309679467949602</v>
      </c>
      <c r="AW11" s="66">
        <v>13</v>
      </c>
      <c r="AX11" s="66">
        <f>SUM(AW11)/184</f>
        <v>0.07065217391304347</v>
      </c>
      <c r="AY11" s="66">
        <f>LOG(AX11)</f>
        <v>-1.1508744707026997</v>
      </c>
      <c r="AZ11" s="71">
        <f>SUM(AX11*AY11)</f>
        <v>-0.08131178325616899</v>
      </c>
      <c r="BM11" s="7"/>
      <c r="BQ11" s="3">
        <v>3</v>
      </c>
      <c r="BR11" s="3">
        <f>SUM(BQ11)/183</f>
        <v>0.01639344262295082</v>
      </c>
      <c r="BS11" s="3">
        <f>LOG(BR11)</f>
        <v>-1.785329835010767</v>
      </c>
      <c r="BT11" s="11">
        <f>SUM(BR11*BS11)</f>
        <v>-0.029267702213291263</v>
      </c>
      <c r="BU11" s="3">
        <v>1</v>
      </c>
      <c r="BV11">
        <f t="shared" si="0"/>
        <v>0.005917159763313609</v>
      </c>
      <c r="BW11" s="3">
        <f t="shared" si="1"/>
        <v>-2.2278867046136734</v>
      </c>
      <c r="BX11" s="33">
        <f t="shared" si="2"/>
        <v>-0.013182761565761382</v>
      </c>
    </row>
    <row r="12" spans="1:76" ht="18">
      <c r="A12" s="37" t="s">
        <v>14</v>
      </c>
      <c r="B12" s="37" t="s">
        <v>16</v>
      </c>
      <c r="C12" s="37" t="s">
        <v>17</v>
      </c>
      <c r="D12" s="42" t="s">
        <v>242</v>
      </c>
      <c r="E12" s="43"/>
      <c r="F12" s="44"/>
      <c r="G12" s="45"/>
      <c r="H12" s="45"/>
      <c r="I12" s="45"/>
      <c r="J12" s="44"/>
      <c r="K12" s="45"/>
      <c r="L12" s="45"/>
      <c r="M12" s="45"/>
      <c r="N12" s="45"/>
      <c r="O12" s="45"/>
      <c r="P12" s="45"/>
      <c r="Q12" s="43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32"/>
      <c r="AC12" s="64"/>
      <c r="AD12" s="65"/>
      <c r="AE12" s="65"/>
      <c r="AF12" s="65"/>
      <c r="AG12" s="66"/>
      <c r="AH12" s="66"/>
      <c r="AI12" s="66"/>
      <c r="AJ12" s="66"/>
      <c r="AK12" s="66">
        <v>7</v>
      </c>
      <c r="AL12" s="66">
        <f>SUM(AK12)/150</f>
        <v>0.04666666666666667</v>
      </c>
      <c r="AM12" s="66">
        <f>LOG(AL12)</f>
        <v>-1.3309932190414244</v>
      </c>
      <c r="AN12" s="67">
        <f>SUM(AL12*AM12)</f>
        <v>-0.06211301688859981</v>
      </c>
      <c r="AO12" s="64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70"/>
      <c r="BI12" s="3">
        <v>1</v>
      </c>
      <c r="BJ12" s="3">
        <f>SUM(BI12)/153</f>
        <v>0.006535947712418301</v>
      </c>
      <c r="BK12" s="3">
        <f>LOG(BJ12)</f>
        <v>-2.184691430817599</v>
      </c>
      <c r="BL12" s="11">
        <f>SUM(BJ12*BK12)</f>
        <v>-0.01427902895959215</v>
      </c>
      <c r="BM12" s="7">
        <v>3</v>
      </c>
      <c r="BN12" s="3">
        <f>SUM(BM12)/194</f>
        <v>0.015463917525773196</v>
      </c>
      <c r="BO12" s="3">
        <f>LOG(BN12)</f>
        <v>-1.8106804752105636</v>
      </c>
      <c r="BP12" s="11">
        <f>SUM(BN12*BO12)</f>
        <v>-0.028000213534183974</v>
      </c>
      <c r="BQ12" s="3">
        <v>4</v>
      </c>
      <c r="BR12" s="3">
        <f>SUM(BQ12)/183</f>
        <v>0.02185792349726776</v>
      </c>
      <c r="BS12" s="3">
        <f>LOG(BR12)</f>
        <v>-1.660391098402467</v>
      </c>
      <c r="BT12" s="11">
        <f>SUM(BR12*BS12)</f>
        <v>-0.036292701604425506</v>
      </c>
      <c r="BU12" s="3">
        <v>1</v>
      </c>
      <c r="BV12">
        <f t="shared" si="0"/>
        <v>0.005917159763313609</v>
      </c>
      <c r="BW12" s="3">
        <f t="shared" si="1"/>
        <v>-2.2278867046136734</v>
      </c>
      <c r="BX12" s="33">
        <f t="shared" si="2"/>
        <v>-0.013182761565761382</v>
      </c>
    </row>
    <row r="13" spans="1:76" ht="18">
      <c r="A13" s="37"/>
      <c r="B13" s="37"/>
      <c r="C13" s="37"/>
      <c r="D13" s="42" t="s">
        <v>243</v>
      </c>
      <c r="E13" s="43"/>
      <c r="F13" s="44"/>
      <c r="G13" s="45"/>
      <c r="H13" s="45"/>
      <c r="I13" s="45"/>
      <c r="J13" s="44"/>
      <c r="K13" s="45"/>
      <c r="L13" s="45"/>
      <c r="M13" s="45"/>
      <c r="N13" s="45"/>
      <c r="O13" s="45"/>
      <c r="P13" s="45"/>
      <c r="Q13" s="43">
        <v>1</v>
      </c>
      <c r="R13" s="45">
        <f>SUM(Q13)/247</f>
        <v>0.004048582995951417</v>
      </c>
      <c r="S13" s="45">
        <f>LOG(R13)</f>
        <v>-2.392696953259666</v>
      </c>
      <c r="T13" s="29">
        <f>SUM(R13*S13)</f>
        <v>-0.009687032199431846</v>
      </c>
      <c r="U13" s="45"/>
      <c r="V13" s="45"/>
      <c r="W13" s="45"/>
      <c r="X13" s="45"/>
      <c r="Y13" s="45">
        <v>1</v>
      </c>
      <c r="Z13" s="45">
        <f>SUM(Y13)/305</f>
        <v>0.003278688524590164</v>
      </c>
      <c r="AA13" s="45">
        <f>LOG(Z13)</f>
        <v>-2.484299839346786</v>
      </c>
      <c r="AB13" s="46">
        <f>SUM(Z13*AA13)</f>
        <v>-0.008145245374907495</v>
      </c>
      <c r="AC13" s="64"/>
      <c r="AD13" s="65"/>
      <c r="AE13" s="65"/>
      <c r="AF13" s="65"/>
      <c r="AG13" s="66"/>
      <c r="AH13" s="66"/>
      <c r="AI13" s="66"/>
      <c r="AJ13" s="66"/>
      <c r="AK13" s="66"/>
      <c r="AL13" s="66"/>
      <c r="AM13" s="66"/>
      <c r="AN13" s="66"/>
      <c r="AO13" s="64">
        <v>2</v>
      </c>
      <c r="AP13" s="66">
        <f>SUM(AO13)/163</f>
        <v>0.012269938650306749</v>
      </c>
      <c r="AQ13" s="66">
        <f>LOG(AP13)</f>
        <v>-1.9111576087399766</v>
      </c>
      <c r="AR13" s="67">
        <f>SUM(AP13*AQ13)</f>
        <v>-0.023449786610306462</v>
      </c>
      <c r="AS13" s="66">
        <v>1</v>
      </c>
      <c r="AT13" s="66">
        <f>SUM(AS13)/167</f>
        <v>0.005988023952095809</v>
      </c>
      <c r="AU13" s="66">
        <f>LOG(AT13)</f>
        <v>-2.2227164711475833</v>
      </c>
      <c r="AV13" s="67">
        <f>SUM(AT13*AU13)</f>
        <v>-0.013309679467949602</v>
      </c>
      <c r="AW13" s="66">
        <v>3</v>
      </c>
      <c r="AX13" s="66">
        <f>SUM(AW13)/184</f>
        <v>0.016304347826086956</v>
      </c>
      <c r="AY13" s="66">
        <f>LOG(AX13)</f>
        <v>-1.787696568289874</v>
      </c>
      <c r="AZ13" s="71">
        <f>SUM(AX13*AY13)</f>
        <v>-0.02914722665690012</v>
      </c>
      <c r="BM13" s="7"/>
      <c r="BX13" s="34"/>
    </row>
    <row r="14" spans="1:76" ht="18">
      <c r="A14" s="37"/>
      <c r="B14" s="37"/>
      <c r="C14" s="37" t="s">
        <v>18</v>
      </c>
      <c r="D14" s="42" t="s">
        <v>244</v>
      </c>
      <c r="E14" s="43"/>
      <c r="F14" s="44"/>
      <c r="G14" s="45"/>
      <c r="H14" s="45"/>
      <c r="I14" s="45"/>
      <c r="J14" s="44"/>
      <c r="K14" s="45"/>
      <c r="L14" s="45"/>
      <c r="M14" s="45"/>
      <c r="N14" s="45"/>
      <c r="O14" s="45"/>
      <c r="P14" s="45"/>
      <c r="Q14" s="43">
        <v>1</v>
      </c>
      <c r="R14" s="45">
        <f>SUM(Q14)/247</f>
        <v>0.004048582995951417</v>
      </c>
      <c r="S14" s="45">
        <f>LOG(R14)</f>
        <v>-2.392696953259666</v>
      </c>
      <c r="T14" s="29">
        <f>SUM(R14*S14)</f>
        <v>-0.009687032199431846</v>
      </c>
      <c r="U14" s="45"/>
      <c r="V14" s="45"/>
      <c r="W14" s="45"/>
      <c r="X14" s="45"/>
      <c r="Y14" s="45"/>
      <c r="Z14" s="45"/>
      <c r="AA14" s="45"/>
      <c r="AB14" s="32"/>
      <c r="AC14" s="64"/>
      <c r="AD14" s="65"/>
      <c r="AE14" s="65"/>
      <c r="AF14" s="65"/>
      <c r="AG14" s="66"/>
      <c r="AH14" s="66"/>
      <c r="AI14" s="66"/>
      <c r="AJ14" s="66"/>
      <c r="AK14" s="66"/>
      <c r="AL14" s="66"/>
      <c r="AM14" s="66"/>
      <c r="AN14" s="66"/>
      <c r="AO14" s="64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70"/>
      <c r="BM14" s="7"/>
      <c r="BX14" s="34"/>
    </row>
    <row r="15" spans="1:76" ht="18">
      <c r="A15" s="37"/>
      <c r="B15" s="37"/>
      <c r="C15" s="37"/>
      <c r="D15" s="42" t="s">
        <v>19</v>
      </c>
      <c r="E15" s="43"/>
      <c r="F15" s="44"/>
      <c r="G15" s="45"/>
      <c r="H15" s="45"/>
      <c r="I15" s="45"/>
      <c r="J15" s="44"/>
      <c r="K15" s="45"/>
      <c r="L15" s="45"/>
      <c r="M15" s="45"/>
      <c r="N15" s="45"/>
      <c r="O15" s="45"/>
      <c r="P15" s="45"/>
      <c r="Q15" s="43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32"/>
      <c r="AC15" s="64">
        <v>1</v>
      </c>
      <c r="AD15" s="65">
        <f>SUM(AC15)/132</f>
        <v>0.007575757575757576</v>
      </c>
      <c r="AE15" s="66">
        <f>LOG(AD15)</f>
        <v>-2.12057393120585</v>
      </c>
      <c r="AF15" s="67">
        <f>SUM(AD15*AE15)</f>
        <v>-0.016064954024286742</v>
      </c>
      <c r="AG15" s="66"/>
      <c r="AH15" s="66"/>
      <c r="AI15" s="66"/>
      <c r="AJ15" s="66"/>
      <c r="AK15" s="66"/>
      <c r="AL15" s="66"/>
      <c r="AM15" s="66"/>
      <c r="AN15" s="66"/>
      <c r="AO15" s="64">
        <v>10</v>
      </c>
      <c r="AP15" s="66">
        <f>SUM(AO15)/163</f>
        <v>0.06134969325153374</v>
      </c>
      <c r="AQ15" s="66">
        <f>LOG(AP15)</f>
        <v>-1.212187604403958</v>
      </c>
      <c r="AR15" s="67">
        <f>SUM(AP15*AQ15)</f>
        <v>-0.07436733769349435</v>
      </c>
      <c r="AS15" s="66">
        <v>12</v>
      </c>
      <c r="AT15" s="66">
        <f>SUM(AS15)/167</f>
        <v>0.0718562874251497</v>
      </c>
      <c r="AU15" s="66">
        <f>LOG(AT15)</f>
        <v>-1.1435352250999584</v>
      </c>
      <c r="AV15" s="67">
        <f>SUM(AT15*AU15)</f>
        <v>-0.08217019581556587</v>
      </c>
      <c r="AW15" s="66">
        <v>12</v>
      </c>
      <c r="AX15" s="66">
        <f>SUM(AW15)/184</f>
        <v>0.06521739130434782</v>
      </c>
      <c r="AY15" s="66">
        <f>LOG(AX15)</f>
        <v>-1.1856365769619117</v>
      </c>
      <c r="AZ15" s="71">
        <f>SUM(AX15*AY15)</f>
        <v>-0.0773241245844725</v>
      </c>
      <c r="BE15" s="3">
        <v>1</v>
      </c>
      <c r="BF15" s="3">
        <f>SUM(BE15)/187</f>
        <v>0.0053475935828877</v>
      </c>
      <c r="BG15" s="3">
        <f>LOG(BF15)</f>
        <v>-2.271841606536499</v>
      </c>
      <c r="BH15" s="11">
        <f>SUM(BF15*BG15)</f>
        <v>-0.012148885596451865</v>
      </c>
      <c r="BI15" s="3">
        <v>1</v>
      </c>
      <c r="BJ15" s="3">
        <f>SUM(BI15)/153</f>
        <v>0.006535947712418301</v>
      </c>
      <c r="BK15" s="3">
        <f>LOG(BJ15)</f>
        <v>-2.184691430817599</v>
      </c>
      <c r="BL15" s="11">
        <f>SUM(BJ15*BK15)</f>
        <v>-0.01427902895959215</v>
      </c>
      <c r="BM15" s="7"/>
      <c r="BX15" s="34"/>
    </row>
    <row r="16" spans="1:76" ht="18">
      <c r="A16" s="37"/>
      <c r="B16" s="37"/>
      <c r="C16" s="37" t="s">
        <v>20</v>
      </c>
      <c r="D16" s="42" t="s">
        <v>245</v>
      </c>
      <c r="E16" s="43"/>
      <c r="F16" s="44"/>
      <c r="G16" s="45"/>
      <c r="H16" s="45"/>
      <c r="I16" s="45"/>
      <c r="J16" s="44"/>
      <c r="K16" s="45"/>
      <c r="L16" s="45"/>
      <c r="M16" s="45"/>
      <c r="N16" s="45"/>
      <c r="O16" s="45"/>
      <c r="P16" s="45"/>
      <c r="Q16" s="43">
        <v>4</v>
      </c>
      <c r="R16" s="45">
        <f>SUM(Q16)/247</f>
        <v>0.016194331983805668</v>
      </c>
      <c r="S16" s="45">
        <f>LOG(R16)</f>
        <v>-1.7906369619317033</v>
      </c>
      <c r="T16" s="29">
        <f>SUM(R16*S16)</f>
        <v>-0.028998169423995194</v>
      </c>
      <c r="U16" s="45">
        <v>5</v>
      </c>
      <c r="V16" s="45">
        <f>SUM(U16)/216</f>
        <v>0.023148148148148147</v>
      </c>
      <c r="W16" s="45">
        <f>LOG(V16)</f>
        <v>-1.6354837468149122</v>
      </c>
      <c r="X16" s="29">
        <f>SUM(V16*W16)</f>
        <v>-0.03785842006516</v>
      </c>
      <c r="Y16" s="45"/>
      <c r="Z16" s="45"/>
      <c r="AA16" s="45"/>
      <c r="AB16" s="32"/>
      <c r="AC16" s="64"/>
      <c r="AD16" s="65"/>
      <c r="AE16" s="65"/>
      <c r="AF16" s="65"/>
      <c r="AG16" s="66"/>
      <c r="AH16" s="66"/>
      <c r="AI16" s="66"/>
      <c r="AJ16" s="66"/>
      <c r="AK16" s="66"/>
      <c r="AL16" s="66"/>
      <c r="AM16" s="66"/>
      <c r="AN16" s="66"/>
      <c r="AO16" s="64">
        <v>1</v>
      </c>
      <c r="AP16" s="66">
        <f>SUM(AO16)/163</f>
        <v>0.006134969325153374</v>
      </c>
      <c r="AQ16" s="66">
        <f>LOG(AP16)</f>
        <v>-2.2121876044039577</v>
      </c>
      <c r="AR16" s="67">
        <f>SUM(AP16*AQ16)</f>
        <v>-0.013571703094502808</v>
      </c>
      <c r="AS16" s="66">
        <v>1</v>
      </c>
      <c r="AT16" s="66">
        <f>SUM(AS16)/167</f>
        <v>0.005988023952095809</v>
      </c>
      <c r="AU16" s="66">
        <f>LOG(AT16)</f>
        <v>-2.2227164711475833</v>
      </c>
      <c r="AV16" s="67">
        <f>SUM(AT16*AU16)</f>
        <v>-0.013309679467949602</v>
      </c>
      <c r="AW16" s="66"/>
      <c r="AX16" s="66"/>
      <c r="AY16" s="66"/>
      <c r="AZ16" s="70"/>
      <c r="BM16" s="7"/>
      <c r="BX16" s="34"/>
    </row>
    <row r="17" spans="1:76" ht="18">
      <c r="A17" s="37"/>
      <c r="B17" s="37" t="s">
        <v>21</v>
      </c>
      <c r="C17" s="37" t="s">
        <v>22</v>
      </c>
      <c r="D17" s="37" t="s">
        <v>26</v>
      </c>
      <c r="E17" s="43"/>
      <c r="F17" s="44"/>
      <c r="G17" s="45"/>
      <c r="H17" s="45"/>
      <c r="I17" s="45"/>
      <c r="J17" s="44"/>
      <c r="K17" s="45"/>
      <c r="L17" s="45"/>
      <c r="M17" s="45"/>
      <c r="N17" s="45"/>
      <c r="O17" s="45"/>
      <c r="P17" s="45"/>
      <c r="Q17" s="43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32"/>
      <c r="AC17" s="64"/>
      <c r="AD17" s="65"/>
      <c r="AE17" s="65"/>
      <c r="AF17" s="65"/>
      <c r="AG17" s="66"/>
      <c r="AH17" s="66"/>
      <c r="AI17" s="66"/>
      <c r="AJ17" s="66"/>
      <c r="AK17" s="66">
        <v>1</v>
      </c>
      <c r="AL17" s="66">
        <f>SUM(AK17)/150</f>
        <v>0.006666666666666667</v>
      </c>
      <c r="AM17" s="66">
        <f>LOG(AL17)</f>
        <v>-2.1760912590556813</v>
      </c>
      <c r="AN17" s="67">
        <f>SUM(AL17*AM17)</f>
        <v>-0.01450727506037121</v>
      </c>
      <c r="AO17" s="64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70"/>
      <c r="BM17" s="7"/>
      <c r="BX17" s="34"/>
    </row>
    <row r="18" spans="1:76" ht="18">
      <c r="A18" s="37"/>
      <c r="B18" s="37"/>
      <c r="C18" s="37" t="s">
        <v>23</v>
      </c>
      <c r="D18" s="37" t="s">
        <v>26</v>
      </c>
      <c r="E18" s="43"/>
      <c r="F18" s="44"/>
      <c r="G18" s="45"/>
      <c r="H18" s="45"/>
      <c r="I18" s="45"/>
      <c r="J18" s="44"/>
      <c r="K18" s="45"/>
      <c r="L18" s="45"/>
      <c r="M18" s="45"/>
      <c r="N18" s="45"/>
      <c r="O18" s="45"/>
      <c r="P18" s="45"/>
      <c r="Q18" s="43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32"/>
      <c r="AC18" s="64"/>
      <c r="AD18" s="65"/>
      <c r="AE18" s="65"/>
      <c r="AF18" s="65"/>
      <c r="AG18" s="66"/>
      <c r="AH18" s="66"/>
      <c r="AI18" s="66"/>
      <c r="AJ18" s="66"/>
      <c r="AK18" s="66">
        <v>2</v>
      </c>
      <c r="AL18" s="66">
        <f>SUM(AK18)/150</f>
        <v>0.013333333333333334</v>
      </c>
      <c r="AM18" s="66">
        <f>LOG(AL18)</f>
        <v>-1.8750612633917</v>
      </c>
      <c r="AN18" s="67">
        <f>SUM(AL18*AM18)</f>
        <v>-0.025000816845222668</v>
      </c>
      <c r="AO18" s="64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70"/>
      <c r="BM18" s="7"/>
      <c r="BX18" s="34"/>
    </row>
    <row r="19" spans="1:76" ht="18">
      <c r="A19" s="37"/>
      <c r="B19" s="37"/>
      <c r="C19" s="37"/>
      <c r="D19" s="42" t="s">
        <v>246</v>
      </c>
      <c r="E19" s="43"/>
      <c r="F19" s="44"/>
      <c r="G19" s="45"/>
      <c r="H19" s="45"/>
      <c r="I19" s="45"/>
      <c r="J19" s="44"/>
      <c r="K19" s="45"/>
      <c r="L19" s="45"/>
      <c r="M19" s="45"/>
      <c r="N19" s="45"/>
      <c r="O19" s="45"/>
      <c r="P19" s="45"/>
      <c r="Q19" s="43"/>
      <c r="R19" s="45"/>
      <c r="S19" s="45"/>
      <c r="T19" s="45"/>
      <c r="U19" s="45">
        <v>3</v>
      </c>
      <c r="V19" s="45">
        <f>SUM(U19)/216</f>
        <v>0.013888888888888888</v>
      </c>
      <c r="W19" s="45">
        <f>LOG(V19)</f>
        <v>-1.8573324964312685</v>
      </c>
      <c r="X19" s="29">
        <f>SUM(V19*W19)</f>
        <v>-0.025796284672656506</v>
      </c>
      <c r="Y19" s="45"/>
      <c r="Z19" s="45"/>
      <c r="AA19" s="45"/>
      <c r="AB19" s="32"/>
      <c r="AC19" s="64"/>
      <c r="AD19" s="65"/>
      <c r="AE19" s="65"/>
      <c r="AF19" s="65"/>
      <c r="AG19" s="66"/>
      <c r="AH19" s="66"/>
      <c r="AI19" s="66"/>
      <c r="AJ19" s="66"/>
      <c r="AK19" s="66"/>
      <c r="AL19" s="66"/>
      <c r="AM19" s="66"/>
      <c r="AN19" s="66"/>
      <c r="AO19" s="64">
        <v>1</v>
      </c>
      <c r="AP19" s="66">
        <f>SUM(AO19)/163</f>
        <v>0.006134969325153374</v>
      </c>
      <c r="AQ19" s="66">
        <f>LOG(AP19)</f>
        <v>-2.2121876044039577</v>
      </c>
      <c r="AR19" s="67">
        <f>SUM(AP19*AQ19)</f>
        <v>-0.013571703094502808</v>
      </c>
      <c r="AS19" s="66"/>
      <c r="AT19" s="66"/>
      <c r="AU19" s="66"/>
      <c r="AV19" s="66"/>
      <c r="AW19" s="66"/>
      <c r="AX19" s="66"/>
      <c r="AY19" s="66"/>
      <c r="AZ19" s="70"/>
      <c r="BM19" s="7"/>
      <c r="BX19" s="34"/>
    </row>
    <row r="20" spans="1:76" ht="18">
      <c r="A20" s="37"/>
      <c r="B20" s="37"/>
      <c r="C20" s="37"/>
      <c r="D20" s="42" t="s">
        <v>191</v>
      </c>
      <c r="E20" s="43"/>
      <c r="F20" s="44"/>
      <c r="G20" s="45"/>
      <c r="H20" s="45"/>
      <c r="I20" s="45"/>
      <c r="J20" s="44"/>
      <c r="K20" s="45"/>
      <c r="L20" s="45"/>
      <c r="M20" s="45"/>
      <c r="N20" s="45"/>
      <c r="O20" s="45"/>
      <c r="P20" s="45"/>
      <c r="Q20" s="43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32"/>
      <c r="AC20" s="64"/>
      <c r="AD20" s="65"/>
      <c r="AE20" s="65"/>
      <c r="AF20" s="65"/>
      <c r="AG20" s="66"/>
      <c r="AH20" s="66"/>
      <c r="AI20" s="66"/>
      <c r="AJ20" s="66"/>
      <c r="AK20" s="66"/>
      <c r="AL20" s="66"/>
      <c r="AM20" s="66"/>
      <c r="AN20" s="66"/>
      <c r="AO20" s="64"/>
      <c r="AP20" s="66"/>
      <c r="AQ20" s="66"/>
      <c r="AR20" s="66"/>
      <c r="AS20" s="66"/>
      <c r="AT20" s="66"/>
      <c r="AU20" s="66"/>
      <c r="AV20" s="66"/>
      <c r="AW20" s="66">
        <v>1</v>
      </c>
      <c r="AX20" s="66">
        <f>SUM(AW20)/184</f>
        <v>0.005434782608695652</v>
      </c>
      <c r="AY20" s="66">
        <f>LOG(AX20)</f>
        <v>-2.2648178230095364</v>
      </c>
      <c r="AZ20" s="71">
        <f>SUM(AX20*AY20)</f>
        <v>-0.012308792516356176</v>
      </c>
      <c r="BM20" s="7"/>
      <c r="BX20" s="34"/>
    </row>
    <row r="21" spans="1:76" ht="18">
      <c r="A21" s="37"/>
      <c r="B21" s="37"/>
      <c r="C21" s="37" t="s">
        <v>24</v>
      </c>
      <c r="D21" s="42" t="s">
        <v>196</v>
      </c>
      <c r="E21" s="43"/>
      <c r="F21" s="44"/>
      <c r="G21" s="45"/>
      <c r="H21" s="45"/>
      <c r="I21" s="45"/>
      <c r="J21" s="44"/>
      <c r="K21" s="45"/>
      <c r="L21" s="45"/>
      <c r="M21" s="45"/>
      <c r="N21" s="45"/>
      <c r="O21" s="45"/>
      <c r="P21" s="45"/>
      <c r="Q21" s="43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32"/>
      <c r="AC21" s="64"/>
      <c r="AD21" s="65"/>
      <c r="AE21" s="65"/>
      <c r="AF21" s="65"/>
      <c r="AG21" s="66"/>
      <c r="AH21" s="66"/>
      <c r="AI21" s="66"/>
      <c r="AJ21" s="66"/>
      <c r="AK21" s="66"/>
      <c r="AL21" s="66"/>
      <c r="AM21" s="66"/>
      <c r="AN21" s="66"/>
      <c r="AO21" s="64">
        <v>1</v>
      </c>
      <c r="AP21" s="66">
        <f>SUM(AO21)/163</f>
        <v>0.006134969325153374</v>
      </c>
      <c r="AQ21" s="66">
        <f>LOG(AP21)</f>
        <v>-2.2121876044039577</v>
      </c>
      <c r="AR21" s="67">
        <f>SUM(AP21*AQ21)</f>
        <v>-0.013571703094502808</v>
      </c>
      <c r="AS21" s="66"/>
      <c r="AT21" s="66"/>
      <c r="AU21" s="66"/>
      <c r="AV21" s="66"/>
      <c r="AW21" s="66"/>
      <c r="AX21" s="66"/>
      <c r="AY21" s="66"/>
      <c r="AZ21" s="70"/>
      <c r="BM21" s="7"/>
      <c r="BX21" s="34"/>
    </row>
    <row r="22" spans="1:76" ht="18">
      <c r="A22" s="37"/>
      <c r="B22" s="37"/>
      <c r="C22" s="37"/>
      <c r="D22" s="42" t="s">
        <v>25</v>
      </c>
      <c r="E22" s="43"/>
      <c r="F22" s="44"/>
      <c r="G22" s="45"/>
      <c r="H22" s="45"/>
      <c r="I22" s="45"/>
      <c r="J22" s="44"/>
      <c r="K22" s="45"/>
      <c r="L22" s="45"/>
      <c r="M22" s="45"/>
      <c r="N22" s="45"/>
      <c r="O22" s="45"/>
      <c r="P22" s="45"/>
      <c r="Q22" s="43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32"/>
      <c r="AC22" s="64"/>
      <c r="AD22" s="65"/>
      <c r="AE22" s="65"/>
      <c r="AF22" s="65"/>
      <c r="AG22" s="66"/>
      <c r="AH22" s="66"/>
      <c r="AI22" s="66"/>
      <c r="AJ22" s="66"/>
      <c r="AK22" s="66"/>
      <c r="AL22" s="66"/>
      <c r="AM22" s="66"/>
      <c r="AN22" s="66"/>
      <c r="AO22" s="64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70"/>
      <c r="BM22" s="7">
        <v>2</v>
      </c>
      <c r="BN22" s="3">
        <f>SUM(BM22)/194</f>
        <v>0.010309278350515464</v>
      </c>
      <c r="BO22" s="3">
        <f>LOG(BN22)</f>
        <v>-1.9867717342662448</v>
      </c>
      <c r="BP22" s="11">
        <f>SUM(BN22*BO22)</f>
        <v>-0.02048218282748706</v>
      </c>
      <c r="BX22" s="34"/>
    </row>
    <row r="23" spans="1:76" ht="18">
      <c r="A23" s="37"/>
      <c r="B23" s="37"/>
      <c r="C23" s="37" t="s">
        <v>197</v>
      </c>
      <c r="D23" s="37" t="s">
        <v>194</v>
      </c>
      <c r="E23" s="43"/>
      <c r="F23" s="44"/>
      <c r="G23" s="45"/>
      <c r="H23" s="45"/>
      <c r="I23" s="45"/>
      <c r="J23" s="44"/>
      <c r="K23" s="45"/>
      <c r="L23" s="45"/>
      <c r="M23" s="45"/>
      <c r="N23" s="45"/>
      <c r="O23" s="45"/>
      <c r="P23" s="45"/>
      <c r="Q23" s="43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32"/>
      <c r="AC23" s="64"/>
      <c r="AD23" s="65"/>
      <c r="AE23" s="65"/>
      <c r="AF23" s="65"/>
      <c r="AG23" s="66"/>
      <c r="AH23" s="66"/>
      <c r="AI23" s="66"/>
      <c r="AJ23" s="66"/>
      <c r="AK23" s="66"/>
      <c r="AL23" s="66"/>
      <c r="AM23" s="66"/>
      <c r="AN23" s="66"/>
      <c r="AO23" s="64"/>
      <c r="AP23" s="66"/>
      <c r="AQ23" s="66"/>
      <c r="AR23" s="66"/>
      <c r="AS23" s="66">
        <v>1</v>
      </c>
      <c r="AT23" s="66">
        <f>SUM(AS23)/167</f>
        <v>0.005988023952095809</v>
      </c>
      <c r="AU23" s="66">
        <f>LOG(AT23)</f>
        <v>-2.2227164711475833</v>
      </c>
      <c r="AV23" s="67">
        <f>SUM(AT23*AU23)</f>
        <v>-0.013309679467949602</v>
      </c>
      <c r="AW23" s="66"/>
      <c r="AX23" s="66"/>
      <c r="AY23" s="66"/>
      <c r="AZ23" s="70"/>
      <c r="BM23" s="7"/>
      <c r="BX23" s="34"/>
    </row>
    <row r="24" spans="1:76" ht="18">
      <c r="A24" s="37"/>
      <c r="B24" s="37" t="s">
        <v>34</v>
      </c>
      <c r="C24" s="37" t="s">
        <v>35</v>
      </c>
      <c r="D24" s="42" t="s">
        <v>36</v>
      </c>
      <c r="E24" s="43"/>
      <c r="F24" s="44"/>
      <c r="G24" s="45"/>
      <c r="H24" s="45"/>
      <c r="I24" s="45"/>
      <c r="J24" s="44"/>
      <c r="K24" s="45"/>
      <c r="L24" s="45"/>
      <c r="M24" s="45"/>
      <c r="N24" s="45"/>
      <c r="O24" s="45"/>
      <c r="P24" s="45"/>
      <c r="Q24" s="43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32"/>
      <c r="AC24" s="64"/>
      <c r="AD24" s="65"/>
      <c r="AE24" s="65"/>
      <c r="AF24" s="65"/>
      <c r="AG24" s="66"/>
      <c r="AH24" s="66"/>
      <c r="AI24" s="66"/>
      <c r="AJ24" s="66"/>
      <c r="AK24" s="66">
        <v>1</v>
      </c>
      <c r="AL24" s="66">
        <f>SUM(AK24)/150</f>
        <v>0.006666666666666667</v>
      </c>
      <c r="AM24" s="66">
        <f>LOG(AL24)</f>
        <v>-2.1760912590556813</v>
      </c>
      <c r="AN24" s="67">
        <f>SUM(AL24*AM24)</f>
        <v>-0.01450727506037121</v>
      </c>
      <c r="AO24" s="64">
        <v>2</v>
      </c>
      <c r="AP24" s="66">
        <f>SUM(AO24)/163</f>
        <v>0.012269938650306749</v>
      </c>
      <c r="AQ24" s="66">
        <f>LOG(AP24)</f>
        <v>-1.9111576087399766</v>
      </c>
      <c r="AR24" s="67">
        <f>SUM(AP24*AQ24)</f>
        <v>-0.023449786610306462</v>
      </c>
      <c r="AS24" s="66">
        <v>7</v>
      </c>
      <c r="AT24" s="66">
        <f>SUM(AS24)/167</f>
        <v>0.041916167664670656</v>
      </c>
      <c r="AU24" s="66">
        <f>LOG(AT24)</f>
        <v>-1.3776184311333264</v>
      </c>
      <c r="AV24" s="67">
        <f>SUM(AT24*AU24)</f>
        <v>-0.05774448513732505</v>
      </c>
      <c r="AW24" s="66"/>
      <c r="AX24" s="66"/>
      <c r="AY24" s="66"/>
      <c r="AZ24" s="70"/>
      <c r="BA24" s="7">
        <v>9</v>
      </c>
      <c r="BB24" s="10">
        <f>SUM(BA24)/164</f>
        <v>0.054878048780487805</v>
      </c>
      <c r="BC24" s="3">
        <f>LOG(BB24)</f>
        <v>-1.260601338608373</v>
      </c>
      <c r="BD24" s="11">
        <f>SUM(BB24*BC24)</f>
        <v>-0.06917934175289851</v>
      </c>
      <c r="BE24" s="3">
        <v>5</v>
      </c>
      <c r="BF24" s="3">
        <f>SUM(BE24)/187</f>
        <v>0.026737967914438502</v>
      </c>
      <c r="BG24" s="3">
        <f>LOG(BF24)</f>
        <v>-1.5728716022004803</v>
      </c>
      <c r="BH24" s="11">
        <f>SUM(BF24*BG24)</f>
        <v>-0.04205539043316792</v>
      </c>
      <c r="BI24" s="3">
        <v>5</v>
      </c>
      <c r="BJ24" s="3">
        <f>SUM(BI24)/153</f>
        <v>0.032679738562091505</v>
      </c>
      <c r="BK24" s="3">
        <f>LOG(BJ24)</f>
        <v>-1.48572142648158</v>
      </c>
      <c r="BL24" s="11">
        <f>SUM(BJ24*BK24)</f>
        <v>-0.04855298779351568</v>
      </c>
      <c r="BM24" s="7">
        <v>10</v>
      </c>
      <c r="BN24" s="3">
        <f>SUM(BM24)/194</f>
        <v>0.05154639175257732</v>
      </c>
      <c r="BO24" s="3">
        <f>LOG(BN24)</f>
        <v>-1.287801729930226</v>
      </c>
      <c r="BP24" s="11">
        <f>SUM(BN24*BO24)</f>
        <v>-0.06638153247063021</v>
      </c>
      <c r="BQ24" s="3">
        <v>12</v>
      </c>
      <c r="BR24" s="3">
        <f>SUM(BQ24)/183</f>
        <v>0.06557377049180328</v>
      </c>
      <c r="BS24" s="3">
        <f>LOG(BR24)</f>
        <v>-1.1832698436828046</v>
      </c>
      <c r="BT24" s="11">
        <f>SUM(BR24*BS24)</f>
        <v>-0.07759146515952818</v>
      </c>
      <c r="BU24" s="3">
        <v>20</v>
      </c>
      <c r="BV24">
        <f>SUM(BU24)/169</f>
        <v>0.11834319526627218</v>
      </c>
      <c r="BW24" s="3">
        <f>LOG(BV24)</f>
        <v>-0.9268567089496924</v>
      </c>
      <c r="BX24" s="33">
        <f>SUM(BV24*BW24)</f>
        <v>-0.10968718449108786</v>
      </c>
    </row>
    <row r="25" spans="1:76" ht="18">
      <c r="A25" s="37"/>
      <c r="B25" s="37"/>
      <c r="C25" s="37" t="s">
        <v>37</v>
      </c>
      <c r="D25" s="42" t="s">
        <v>38</v>
      </c>
      <c r="E25" s="43"/>
      <c r="F25" s="44"/>
      <c r="G25" s="45"/>
      <c r="H25" s="45"/>
      <c r="I25" s="45"/>
      <c r="J25" s="44"/>
      <c r="K25" s="45"/>
      <c r="L25" s="45"/>
      <c r="M25" s="45"/>
      <c r="N25" s="45"/>
      <c r="O25" s="45"/>
      <c r="P25" s="45"/>
      <c r="Q25" s="43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32"/>
      <c r="AC25" s="64"/>
      <c r="AD25" s="65"/>
      <c r="AE25" s="65"/>
      <c r="AF25" s="65"/>
      <c r="AG25" s="66"/>
      <c r="AH25" s="66"/>
      <c r="AI25" s="66"/>
      <c r="AJ25" s="66"/>
      <c r="AK25" s="66"/>
      <c r="AL25" s="66"/>
      <c r="AM25" s="66"/>
      <c r="AN25" s="66"/>
      <c r="AO25" s="64"/>
      <c r="AP25" s="66"/>
      <c r="AQ25" s="66"/>
      <c r="AR25" s="66"/>
      <c r="AS25" s="66"/>
      <c r="AT25" s="66"/>
      <c r="AU25" s="66"/>
      <c r="AV25" s="66"/>
      <c r="AW25" s="66">
        <v>1</v>
      </c>
      <c r="AX25" s="66">
        <f>SUM(AW25)/184</f>
        <v>0.005434782608695652</v>
      </c>
      <c r="AY25" s="66">
        <f>LOG(AX25)</f>
        <v>-2.2648178230095364</v>
      </c>
      <c r="AZ25" s="71">
        <f>SUM(AX25*AY25)</f>
        <v>-0.012308792516356176</v>
      </c>
      <c r="BM25" s="7"/>
      <c r="BX25" s="34"/>
    </row>
    <row r="26" spans="1:76" ht="18">
      <c r="A26" s="37"/>
      <c r="B26" s="37"/>
      <c r="C26" s="37" t="s">
        <v>192</v>
      </c>
      <c r="D26" s="42" t="s">
        <v>193</v>
      </c>
      <c r="E26" s="43"/>
      <c r="F26" s="44"/>
      <c r="G26" s="45"/>
      <c r="H26" s="45"/>
      <c r="I26" s="45"/>
      <c r="J26" s="44"/>
      <c r="K26" s="45"/>
      <c r="L26" s="45"/>
      <c r="M26" s="45"/>
      <c r="N26" s="45"/>
      <c r="O26" s="45"/>
      <c r="P26" s="45"/>
      <c r="Q26" s="43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32"/>
      <c r="AC26" s="64"/>
      <c r="AD26" s="65"/>
      <c r="AE26" s="65"/>
      <c r="AF26" s="65"/>
      <c r="AG26" s="66"/>
      <c r="AH26" s="66"/>
      <c r="AI26" s="66"/>
      <c r="AJ26" s="66"/>
      <c r="AK26" s="66"/>
      <c r="AL26" s="66"/>
      <c r="AM26" s="66"/>
      <c r="AN26" s="66"/>
      <c r="AO26" s="64">
        <v>3</v>
      </c>
      <c r="AP26" s="66">
        <f>SUM(AO26)/163</f>
        <v>0.018404907975460124</v>
      </c>
      <c r="AQ26" s="66">
        <f>LOG(AP26)</f>
        <v>-1.7350663496842953</v>
      </c>
      <c r="AR26" s="67">
        <f>SUM(AP26*AQ26)</f>
        <v>-0.03193373649725697</v>
      </c>
      <c r="AS26" s="66">
        <v>4</v>
      </c>
      <c r="AT26" s="66">
        <f>SUM(AS26)/167</f>
        <v>0.023952095808383235</v>
      </c>
      <c r="AU26" s="66">
        <f>LOG(AT26)</f>
        <v>-1.6206564798196208</v>
      </c>
      <c r="AV26" s="67">
        <f>SUM(AT26*AU26)</f>
        <v>-0.03881811927711667</v>
      </c>
      <c r="AW26" s="66"/>
      <c r="AX26" s="66"/>
      <c r="AY26" s="66"/>
      <c r="AZ26" s="70"/>
      <c r="BM26" s="7"/>
      <c r="BX26" s="34"/>
    </row>
    <row r="27" spans="1:76" ht="18">
      <c r="A27" s="37"/>
      <c r="B27" s="37"/>
      <c r="C27" s="37" t="s">
        <v>39</v>
      </c>
      <c r="D27" s="42" t="s">
        <v>195</v>
      </c>
      <c r="E27" s="43"/>
      <c r="F27" s="44"/>
      <c r="G27" s="45"/>
      <c r="H27" s="45"/>
      <c r="I27" s="45"/>
      <c r="J27" s="44"/>
      <c r="K27" s="45"/>
      <c r="L27" s="45"/>
      <c r="M27" s="45"/>
      <c r="N27" s="45"/>
      <c r="O27" s="45"/>
      <c r="P27" s="45"/>
      <c r="Q27" s="43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32"/>
      <c r="AC27" s="64"/>
      <c r="AD27" s="65"/>
      <c r="AE27" s="65"/>
      <c r="AF27" s="65"/>
      <c r="AG27" s="66"/>
      <c r="AH27" s="66"/>
      <c r="AI27" s="66"/>
      <c r="AJ27" s="66"/>
      <c r="AK27" s="66"/>
      <c r="AL27" s="66"/>
      <c r="AM27" s="66"/>
      <c r="AN27" s="66"/>
      <c r="AO27" s="64">
        <v>5</v>
      </c>
      <c r="AP27" s="66">
        <f>SUM(AO27)/163</f>
        <v>0.03067484662576687</v>
      </c>
      <c r="AQ27" s="66">
        <f>LOG(AP27)</f>
        <v>-1.513217600067939</v>
      </c>
      <c r="AR27" s="67">
        <f>SUM(AP27*AQ27)</f>
        <v>-0.04641771779349506</v>
      </c>
      <c r="AS27" s="66">
        <v>3</v>
      </c>
      <c r="AT27" s="66">
        <f>SUM(AS27)/167</f>
        <v>0.017964071856287425</v>
      </c>
      <c r="AU27" s="66">
        <f>LOG(AT27)</f>
        <v>-1.745595216427921</v>
      </c>
      <c r="AV27" s="67">
        <f>SUM(AT27*AU27)</f>
        <v>-0.03135799789990277</v>
      </c>
      <c r="AW27" s="66">
        <v>2</v>
      </c>
      <c r="AX27" s="66">
        <f>SUM(AW27)/184</f>
        <v>0.010869565217391304</v>
      </c>
      <c r="AY27" s="66">
        <f>LOG(AX27)</f>
        <v>-1.9637878273455553</v>
      </c>
      <c r="AZ27" s="71">
        <f>SUM(AX27*AY27)</f>
        <v>-0.021345519862451687</v>
      </c>
      <c r="BM27" s="7"/>
      <c r="BX27" s="34"/>
    </row>
    <row r="28" spans="1:76" ht="18">
      <c r="A28" s="37"/>
      <c r="B28" s="37"/>
      <c r="C28" s="37"/>
      <c r="D28" s="42" t="s">
        <v>211</v>
      </c>
      <c r="E28" s="43"/>
      <c r="F28" s="44"/>
      <c r="G28" s="45"/>
      <c r="H28" s="45"/>
      <c r="I28" s="45"/>
      <c r="J28" s="44"/>
      <c r="K28" s="45"/>
      <c r="L28" s="45"/>
      <c r="M28" s="45"/>
      <c r="N28" s="45"/>
      <c r="O28" s="45"/>
      <c r="P28" s="45"/>
      <c r="Q28" s="43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32"/>
      <c r="AC28" s="64"/>
      <c r="AD28" s="65"/>
      <c r="AE28" s="65"/>
      <c r="AF28" s="65"/>
      <c r="AG28" s="66"/>
      <c r="AH28" s="66"/>
      <c r="AI28" s="66"/>
      <c r="AJ28" s="66"/>
      <c r="AK28" s="66"/>
      <c r="AL28" s="66"/>
      <c r="AM28" s="66"/>
      <c r="AN28" s="66"/>
      <c r="AO28" s="64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70"/>
      <c r="BM28" s="7"/>
      <c r="BU28" s="3">
        <v>1</v>
      </c>
      <c r="BV28">
        <f>SUM(BU28)/169</f>
        <v>0.005917159763313609</v>
      </c>
      <c r="BW28" s="3">
        <f>LOG(BV28)</f>
        <v>-2.2278867046136734</v>
      </c>
      <c r="BX28" s="33">
        <f>SUM(BV28*BW28)</f>
        <v>-0.013182761565761382</v>
      </c>
    </row>
    <row r="29" spans="1:76" ht="18">
      <c r="A29" s="37"/>
      <c r="B29" s="37"/>
      <c r="C29" s="37"/>
      <c r="D29" s="42" t="s">
        <v>40</v>
      </c>
      <c r="E29" s="43"/>
      <c r="F29" s="44"/>
      <c r="G29" s="45"/>
      <c r="H29" s="45"/>
      <c r="I29" s="45"/>
      <c r="J29" s="44"/>
      <c r="K29" s="45"/>
      <c r="L29" s="45"/>
      <c r="M29" s="45"/>
      <c r="N29" s="45"/>
      <c r="O29" s="45"/>
      <c r="P29" s="45"/>
      <c r="Q29" s="43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32"/>
      <c r="AC29" s="64"/>
      <c r="AD29" s="65"/>
      <c r="AE29" s="65"/>
      <c r="AF29" s="65"/>
      <c r="AG29" s="66"/>
      <c r="AH29" s="66"/>
      <c r="AI29" s="66"/>
      <c r="AJ29" s="66"/>
      <c r="AK29" s="66">
        <v>1</v>
      </c>
      <c r="AL29" s="66">
        <f>SUM(AK29)/150</f>
        <v>0.006666666666666667</v>
      </c>
      <c r="AM29" s="66">
        <f>LOG(AL29)</f>
        <v>-2.1760912590556813</v>
      </c>
      <c r="AN29" s="67">
        <f>SUM(AL29*AM29)</f>
        <v>-0.01450727506037121</v>
      </c>
      <c r="AO29" s="64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70"/>
      <c r="BA29" s="7">
        <v>2</v>
      </c>
      <c r="BB29" s="10">
        <f>SUM(BA29)/164</f>
        <v>0.012195121951219513</v>
      </c>
      <c r="BC29" s="3">
        <f>LOG(BB29)</f>
        <v>-1.9138138523837167</v>
      </c>
      <c r="BD29" s="11">
        <f>SUM(BB29*BC29)</f>
        <v>-0.023339193321752643</v>
      </c>
      <c r="BE29" s="3">
        <v>26</v>
      </c>
      <c r="BF29" s="3">
        <f>SUM(BE29)/187</f>
        <v>0.13903743315508021</v>
      </c>
      <c r="BG29" s="3">
        <f>LOG(BF29)</f>
        <v>-0.856868258565681</v>
      </c>
      <c r="BH29" s="11">
        <f>SUM(BF29*BG29)</f>
        <v>-0.11913676322303587</v>
      </c>
      <c r="BI29" s="3">
        <v>1</v>
      </c>
      <c r="BJ29" s="3">
        <f>SUM(BI29)/153</f>
        <v>0.006535947712418301</v>
      </c>
      <c r="BK29" s="3">
        <f>LOG(BJ29)</f>
        <v>-2.184691430817599</v>
      </c>
      <c r="BL29" s="11">
        <f>SUM(BJ29*BK29)</f>
        <v>-0.01427902895959215</v>
      </c>
      <c r="BM29" s="7"/>
      <c r="BU29" s="3">
        <v>3</v>
      </c>
      <c r="BV29">
        <f>SUM(BU29)/169</f>
        <v>0.01775147928994083</v>
      </c>
      <c r="BW29" s="3">
        <f>LOG(BV29)</f>
        <v>-1.750765449894011</v>
      </c>
      <c r="BX29" s="33">
        <f>SUM(BV29*BW29)</f>
        <v>-0.031078676625337476</v>
      </c>
    </row>
    <row r="30" spans="1:76" ht="18">
      <c r="A30" s="37"/>
      <c r="B30" s="37"/>
      <c r="C30" s="37"/>
      <c r="D30" s="42" t="s">
        <v>41</v>
      </c>
      <c r="E30" s="43"/>
      <c r="F30" s="44"/>
      <c r="G30" s="45"/>
      <c r="H30" s="45"/>
      <c r="I30" s="45">
        <v>1</v>
      </c>
      <c r="J30" s="44">
        <f>SUM(I30)/180</f>
        <v>0.005555555555555556</v>
      </c>
      <c r="K30" s="45">
        <f>LOG(J30)</f>
        <v>-2.255272505103306</v>
      </c>
      <c r="L30" s="29">
        <f>SUM(J30*K30)</f>
        <v>-0.012529291695018367</v>
      </c>
      <c r="M30" s="45"/>
      <c r="N30" s="45"/>
      <c r="O30" s="45"/>
      <c r="P30" s="45"/>
      <c r="Q30" s="43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32"/>
      <c r="AC30" s="64"/>
      <c r="AD30" s="65"/>
      <c r="AE30" s="65"/>
      <c r="AF30" s="65"/>
      <c r="AG30" s="66"/>
      <c r="AH30" s="66"/>
      <c r="AI30" s="66"/>
      <c r="AJ30" s="66"/>
      <c r="AK30" s="66"/>
      <c r="AL30" s="66"/>
      <c r="AM30" s="66"/>
      <c r="AN30" s="66"/>
      <c r="AO30" s="64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70"/>
      <c r="BM30" s="7"/>
      <c r="BX30" s="34"/>
    </row>
    <row r="31" spans="1:76" ht="18">
      <c r="A31" s="37"/>
      <c r="B31" s="37"/>
      <c r="C31" s="37"/>
      <c r="D31" s="42" t="s">
        <v>212</v>
      </c>
      <c r="E31" s="43"/>
      <c r="F31" s="44"/>
      <c r="G31" s="45"/>
      <c r="H31" s="45"/>
      <c r="I31" s="45"/>
      <c r="J31" s="44"/>
      <c r="K31" s="45"/>
      <c r="L31" s="45"/>
      <c r="M31" s="45"/>
      <c r="N31" s="45"/>
      <c r="O31" s="45"/>
      <c r="P31" s="45"/>
      <c r="Q31" s="43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32"/>
      <c r="AC31" s="64"/>
      <c r="AD31" s="65"/>
      <c r="AE31" s="65"/>
      <c r="AF31" s="65"/>
      <c r="AG31" s="66"/>
      <c r="AH31" s="66"/>
      <c r="AI31" s="66"/>
      <c r="AJ31" s="66"/>
      <c r="AK31" s="66"/>
      <c r="AL31" s="66"/>
      <c r="AM31" s="66"/>
      <c r="AN31" s="66"/>
      <c r="AO31" s="64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70"/>
      <c r="BE31" s="3">
        <v>1</v>
      </c>
      <c r="BF31" s="3">
        <f>SUM(BE31)/187</f>
        <v>0.0053475935828877</v>
      </c>
      <c r="BG31" s="3">
        <f>LOG(BF31)</f>
        <v>-2.271841606536499</v>
      </c>
      <c r="BH31" s="11">
        <f>SUM(BF31*BG31)</f>
        <v>-0.012148885596451865</v>
      </c>
      <c r="BM31" s="7"/>
      <c r="BX31" s="34"/>
    </row>
    <row r="32" spans="1:76" ht="18">
      <c r="A32" s="37"/>
      <c r="B32" s="37"/>
      <c r="C32" s="37" t="s">
        <v>42</v>
      </c>
      <c r="D32" s="42" t="s">
        <v>43</v>
      </c>
      <c r="E32" s="43"/>
      <c r="F32" s="44"/>
      <c r="G32" s="45"/>
      <c r="H32" s="45"/>
      <c r="I32" s="45"/>
      <c r="J32" s="44"/>
      <c r="K32" s="45"/>
      <c r="L32" s="45"/>
      <c r="M32" s="45"/>
      <c r="N32" s="45"/>
      <c r="O32" s="45"/>
      <c r="P32" s="45"/>
      <c r="Q32" s="43">
        <v>1</v>
      </c>
      <c r="R32" s="45">
        <f>SUM(Q32)/247</f>
        <v>0.004048582995951417</v>
      </c>
      <c r="S32" s="45">
        <f>LOG(R32)</f>
        <v>-2.392696953259666</v>
      </c>
      <c r="T32" s="29">
        <f>SUM(R32*S32)</f>
        <v>-0.009687032199431846</v>
      </c>
      <c r="U32" s="45"/>
      <c r="V32" s="45"/>
      <c r="W32" s="45"/>
      <c r="X32" s="45"/>
      <c r="Y32" s="45"/>
      <c r="Z32" s="45"/>
      <c r="AA32" s="45"/>
      <c r="AB32" s="32"/>
      <c r="AC32" s="64"/>
      <c r="AD32" s="65"/>
      <c r="AE32" s="65"/>
      <c r="AF32" s="65"/>
      <c r="AG32" s="66"/>
      <c r="AH32" s="66"/>
      <c r="AI32" s="66"/>
      <c r="AJ32" s="66"/>
      <c r="AK32" s="66">
        <v>1</v>
      </c>
      <c r="AL32" s="66">
        <f>SUM(AK32)/150</f>
        <v>0.006666666666666667</v>
      </c>
      <c r="AM32" s="66">
        <f>LOG(AL32)</f>
        <v>-2.1760912590556813</v>
      </c>
      <c r="AN32" s="67">
        <f>SUM(AL32*AM32)</f>
        <v>-0.01450727506037121</v>
      </c>
      <c r="AO32" s="64">
        <v>11</v>
      </c>
      <c r="AP32" s="66">
        <f>SUM(AO32)/163</f>
        <v>0.06748466257668712</v>
      </c>
      <c r="AQ32" s="66">
        <f>LOG(AP32)</f>
        <v>-1.1707949192457328</v>
      </c>
      <c r="AR32" s="67">
        <f>SUM(AP32*AQ32)</f>
        <v>-0.07901070007179792</v>
      </c>
      <c r="AS32" s="66">
        <v>5</v>
      </c>
      <c r="AT32" s="66">
        <f>SUM(AS32)/167</f>
        <v>0.029940119760479042</v>
      </c>
      <c r="AU32" s="66">
        <f>LOG(AT32)</f>
        <v>-1.5237464668115646</v>
      </c>
      <c r="AV32" s="67">
        <f>SUM(AT32*AU32)</f>
        <v>-0.045621151700945044</v>
      </c>
      <c r="AW32" s="66">
        <v>28</v>
      </c>
      <c r="AX32" s="66">
        <f>SUM(AW32)/184</f>
        <v>0.15217391304347827</v>
      </c>
      <c r="AY32" s="66">
        <f>LOG(AX32)</f>
        <v>-0.8176597916673172</v>
      </c>
      <c r="AZ32" s="71">
        <f>SUM(AX32*AY32)</f>
        <v>-0.12442649003633088</v>
      </c>
      <c r="BI32" s="3">
        <v>1</v>
      </c>
      <c r="BJ32" s="3">
        <f>SUM(BI32)/153</f>
        <v>0.006535947712418301</v>
      </c>
      <c r="BK32" s="3">
        <f>LOG(BJ32)</f>
        <v>-2.184691430817599</v>
      </c>
      <c r="BL32" s="11">
        <f>SUM(BJ32*BK32)</f>
        <v>-0.01427902895959215</v>
      </c>
      <c r="BM32" s="7">
        <v>3</v>
      </c>
      <c r="BN32" s="3">
        <f>SUM(BM32)/194</f>
        <v>0.015463917525773196</v>
      </c>
      <c r="BO32" s="3">
        <f>LOG(BN32)</f>
        <v>-1.8106804752105636</v>
      </c>
      <c r="BP32" s="11">
        <f>SUM(BN32*BO32)</f>
        <v>-0.028000213534183974</v>
      </c>
      <c r="BQ32" s="3">
        <v>9</v>
      </c>
      <c r="BR32" s="3">
        <f>SUM(BQ32)/183</f>
        <v>0.04918032786885246</v>
      </c>
      <c r="BS32" s="3">
        <f>LOG(BR32)</f>
        <v>-1.3082085802911045</v>
      </c>
      <c r="BT32" s="11">
        <f>SUM(BR32*BS32)</f>
        <v>-0.06433812689956252</v>
      </c>
      <c r="BU32" s="3">
        <v>3</v>
      </c>
      <c r="BV32">
        <f>SUM(BU32)/169</f>
        <v>0.01775147928994083</v>
      </c>
      <c r="BW32" s="3">
        <f>LOG(BV32)</f>
        <v>-1.750765449894011</v>
      </c>
      <c r="BX32" s="33">
        <f>SUM(BV32*BW32)</f>
        <v>-0.031078676625337476</v>
      </c>
    </row>
    <row r="33" spans="1:76" ht="18">
      <c r="A33" s="37"/>
      <c r="B33" s="37"/>
      <c r="C33" s="37"/>
      <c r="D33" s="42" t="s">
        <v>121</v>
      </c>
      <c r="E33" s="43"/>
      <c r="F33" s="44"/>
      <c r="G33" s="45"/>
      <c r="H33" s="45"/>
      <c r="I33" s="45"/>
      <c r="J33" s="44"/>
      <c r="K33" s="45"/>
      <c r="L33" s="45"/>
      <c r="M33" s="45"/>
      <c r="N33" s="45"/>
      <c r="O33" s="45"/>
      <c r="P33" s="45"/>
      <c r="Q33" s="43"/>
      <c r="R33" s="45"/>
      <c r="S33" s="45"/>
      <c r="T33" s="45"/>
      <c r="U33" s="45"/>
      <c r="V33" s="45"/>
      <c r="W33" s="45"/>
      <c r="X33" s="45"/>
      <c r="Y33" s="45">
        <v>1</v>
      </c>
      <c r="Z33" s="45">
        <f>SUM(Y33)/305</f>
        <v>0.003278688524590164</v>
      </c>
      <c r="AA33" s="45">
        <f>LOG(Z33)</f>
        <v>-2.484299839346786</v>
      </c>
      <c r="AB33" s="46">
        <f>SUM(Z33*AA33)</f>
        <v>-0.008145245374907495</v>
      </c>
      <c r="AC33" s="64"/>
      <c r="AD33" s="65"/>
      <c r="AE33" s="65"/>
      <c r="AF33" s="65"/>
      <c r="AG33" s="66"/>
      <c r="AH33" s="66"/>
      <c r="AI33" s="66"/>
      <c r="AJ33" s="66"/>
      <c r="AK33" s="66"/>
      <c r="AL33" s="66"/>
      <c r="AM33" s="66"/>
      <c r="AN33" s="66"/>
      <c r="AO33" s="64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70"/>
      <c r="BM33" s="7"/>
      <c r="BX33" s="34"/>
    </row>
    <row r="34" spans="1:76" ht="18">
      <c r="A34" s="37"/>
      <c r="B34" s="37"/>
      <c r="C34" s="37"/>
      <c r="D34" s="42" t="s">
        <v>247</v>
      </c>
      <c r="E34" s="43"/>
      <c r="F34" s="44"/>
      <c r="G34" s="45"/>
      <c r="H34" s="45"/>
      <c r="I34" s="45"/>
      <c r="J34" s="44"/>
      <c r="K34" s="45"/>
      <c r="L34" s="45"/>
      <c r="M34" s="45"/>
      <c r="N34" s="45"/>
      <c r="O34" s="45"/>
      <c r="P34" s="45"/>
      <c r="Q34" s="43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32"/>
      <c r="AC34" s="64"/>
      <c r="AD34" s="65"/>
      <c r="AE34" s="65"/>
      <c r="AF34" s="65"/>
      <c r="AG34" s="66"/>
      <c r="AH34" s="66"/>
      <c r="AI34" s="66"/>
      <c r="AJ34" s="66"/>
      <c r="AK34" s="66"/>
      <c r="AL34" s="66"/>
      <c r="AM34" s="66"/>
      <c r="AN34" s="66"/>
      <c r="AO34" s="64">
        <v>4</v>
      </c>
      <c r="AP34" s="66">
        <f>SUM(AO34)/163</f>
        <v>0.024539877300613498</v>
      </c>
      <c r="AQ34" s="66">
        <f>LOG(AP34)</f>
        <v>-1.6101276130759954</v>
      </c>
      <c r="AR34" s="67">
        <f>SUM(AP34*AQ34)</f>
        <v>-0.03951233406321461</v>
      </c>
      <c r="AS34" s="66">
        <v>1</v>
      </c>
      <c r="AT34" s="66">
        <f>SUM(AS34)/167</f>
        <v>0.005988023952095809</v>
      </c>
      <c r="AU34" s="66">
        <f>LOG(AT34)</f>
        <v>-2.2227164711475833</v>
      </c>
      <c r="AV34" s="67">
        <f>SUM(AT34*AU34)</f>
        <v>-0.013309679467949602</v>
      </c>
      <c r="AW34" s="66">
        <v>4</v>
      </c>
      <c r="AX34" s="66">
        <f>SUM(AW34)/184</f>
        <v>0.021739130434782608</v>
      </c>
      <c r="AY34" s="66">
        <f>LOG(AX34)</f>
        <v>-1.662757831681574</v>
      </c>
      <c r="AZ34" s="71">
        <f>SUM(AX34*AY34)</f>
        <v>-0.036146909384382045</v>
      </c>
      <c r="BA34" s="7">
        <v>1</v>
      </c>
      <c r="BB34" s="10">
        <f>SUM(BA34)/164</f>
        <v>0.006097560975609756</v>
      </c>
      <c r="BC34" s="3">
        <f>LOG(BB34)</f>
        <v>-2.214843848047698</v>
      </c>
      <c r="BD34" s="11">
        <f>SUM(BB34*BC34)</f>
        <v>-0.013505145414924988</v>
      </c>
      <c r="BM34" s="7">
        <v>2</v>
      </c>
      <c r="BN34" s="3">
        <f>SUM(BM34)/194</f>
        <v>0.010309278350515464</v>
      </c>
      <c r="BO34" s="3">
        <f>LOG(BN34)</f>
        <v>-1.9867717342662448</v>
      </c>
      <c r="BP34" s="11">
        <f>SUM(BN34*BO34)</f>
        <v>-0.02048218282748706</v>
      </c>
      <c r="BQ34" s="3">
        <v>3</v>
      </c>
      <c r="BR34" s="3">
        <f>SUM(BQ34)/183</f>
        <v>0.01639344262295082</v>
      </c>
      <c r="BS34" s="3">
        <f>LOG(BR34)</f>
        <v>-1.785329835010767</v>
      </c>
      <c r="BT34" s="11">
        <f>SUM(BR34*BS34)</f>
        <v>-0.029267702213291263</v>
      </c>
      <c r="BU34" s="3">
        <v>2</v>
      </c>
      <c r="BV34">
        <f>SUM(BU34)/169</f>
        <v>0.011834319526627219</v>
      </c>
      <c r="BW34" s="3">
        <f>LOG(BV34)</f>
        <v>-1.9268567089496924</v>
      </c>
      <c r="BX34" s="33">
        <f>SUM(BV34*BW34)</f>
        <v>-0.022803037975736004</v>
      </c>
    </row>
    <row r="35" spans="1:76" ht="18">
      <c r="A35" s="37"/>
      <c r="B35" s="37" t="s">
        <v>45</v>
      </c>
      <c r="C35" s="37" t="s">
        <v>46</v>
      </c>
      <c r="D35" s="37" t="s">
        <v>49</v>
      </c>
      <c r="E35" s="43"/>
      <c r="F35" s="44"/>
      <c r="G35" s="45"/>
      <c r="H35" s="45"/>
      <c r="I35" s="45"/>
      <c r="J35" s="44"/>
      <c r="K35" s="45"/>
      <c r="L35" s="45"/>
      <c r="M35" s="45"/>
      <c r="N35" s="45"/>
      <c r="O35" s="45"/>
      <c r="P35" s="45"/>
      <c r="Q35" s="43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32"/>
      <c r="AC35" s="64"/>
      <c r="AD35" s="65"/>
      <c r="AE35" s="65"/>
      <c r="AF35" s="65"/>
      <c r="AG35" s="66"/>
      <c r="AH35" s="66"/>
      <c r="AI35" s="66"/>
      <c r="AJ35" s="66"/>
      <c r="AK35" s="66"/>
      <c r="AL35" s="66"/>
      <c r="AM35" s="66"/>
      <c r="AN35" s="66"/>
      <c r="AO35" s="64">
        <v>1</v>
      </c>
      <c r="AP35" s="66">
        <f>SUM(AO35)/163</f>
        <v>0.006134969325153374</v>
      </c>
      <c r="AQ35" s="66">
        <f>LOG(AP35)</f>
        <v>-2.2121876044039577</v>
      </c>
      <c r="AR35" s="67">
        <f>SUM(AP35*AQ35)</f>
        <v>-0.013571703094502808</v>
      </c>
      <c r="AS35" s="66"/>
      <c r="AT35" s="66"/>
      <c r="AU35" s="66"/>
      <c r="AV35" s="66"/>
      <c r="AW35" s="66">
        <v>4</v>
      </c>
      <c r="AX35" s="66">
        <f>SUM(AW35)/184</f>
        <v>0.021739130434782608</v>
      </c>
      <c r="AY35" s="66">
        <f>LOG(AX35)</f>
        <v>-1.662757831681574</v>
      </c>
      <c r="AZ35" s="71">
        <f>SUM(AX35*AY35)</f>
        <v>-0.036146909384382045</v>
      </c>
      <c r="BI35" s="3">
        <v>4</v>
      </c>
      <c r="BJ35" s="3">
        <f>SUM(BI35)/153</f>
        <v>0.026143790849673203</v>
      </c>
      <c r="BK35" s="3">
        <f>LOG(BJ35)</f>
        <v>-1.5826314394896364</v>
      </c>
      <c r="BL35" s="11">
        <f>SUM(BJ35*BK35)</f>
        <v>-0.041375985346134285</v>
      </c>
      <c r="BM35" s="7"/>
      <c r="BX35" s="34"/>
    </row>
    <row r="36" spans="1:76" ht="18">
      <c r="A36" s="37"/>
      <c r="B36" s="37"/>
      <c r="C36" s="37"/>
      <c r="D36" s="42" t="s">
        <v>47</v>
      </c>
      <c r="E36" s="43"/>
      <c r="F36" s="44"/>
      <c r="G36" s="45"/>
      <c r="H36" s="45"/>
      <c r="I36" s="45"/>
      <c r="J36" s="44"/>
      <c r="K36" s="45"/>
      <c r="L36" s="45"/>
      <c r="M36" s="45"/>
      <c r="N36" s="45"/>
      <c r="O36" s="45"/>
      <c r="P36" s="45"/>
      <c r="Q36" s="43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32"/>
      <c r="AC36" s="64"/>
      <c r="AD36" s="65"/>
      <c r="AE36" s="65"/>
      <c r="AF36" s="65"/>
      <c r="AG36" s="66"/>
      <c r="AH36" s="66"/>
      <c r="AI36" s="66"/>
      <c r="AJ36" s="66"/>
      <c r="AK36" s="66">
        <v>1</v>
      </c>
      <c r="AL36" s="66">
        <f>SUM(AK36)/150</f>
        <v>0.006666666666666667</v>
      </c>
      <c r="AM36" s="66">
        <f>LOG(AL36)</f>
        <v>-2.1760912590556813</v>
      </c>
      <c r="AN36" s="67">
        <f>SUM(AL36*AM36)</f>
        <v>-0.01450727506037121</v>
      </c>
      <c r="AO36" s="64"/>
      <c r="AP36" s="66"/>
      <c r="AQ36" s="66"/>
      <c r="AR36" s="66"/>
      <c r="AS36" s="66">
        <v>1</v>
      </c>
      <c r="AT36" s="66">
        <f>SUM(AS36)/167</f>
        <v>0.005988023952095809</v>
      </c>
      <c r="AU36" s="66">
        <f>LOG(AT36)</f>
        <v>-2.2227164711475833</v>
      </c>
      <c r="AV36" s="67">
        <f>SUM(AT36*AU36)</f>
        <v>-0.013309679467949602</v>
      </c>
      <c r="AW36" s="66"/>
      <c r="AX36" s="66"/>
      <c r="AY36" s="66"/>
      <c r="AZ36" s="70"/>
      <c r="BM36" s="7"/>
      <c r="BU36" s="3">
        <v>1</v>
      </c>
      <c r="BV36">
        <f>SUM(BU36)/169</f>
        <v>0.005917159763313609</v>
      </c>
      <c r="BW36" s="3">
        <f>LOG(BV36)</f>
        <v>-2.2278867046136734</v>
      </c>
      <c r="BX36" s="33">
        <f>SUM(BV36*BW36)</f>
        <v>-0.013182761565761382</v>
      </c>
    </row>
    <row r="37" spans="1:76" ht="18">
      <c r="A37" s="37"/>
      <c r="B37" s="37"/>
      <c r="C37" s="37" t="s">
        <v>48</v>
      </c>
      <c r="D37" s="37" t="s">
        <v>49</v>
      </c>
      <c r="E37" s="43"/>
      <c r="F37" s="44"/>
      <c r="G37" s="45"/>
      <c r="H37" s="45"/>
      <c r="I37" s="45"/>
      <c r="J37" s="44"/>
      <c r="K37" s="45"/>
      <c r="L37" s="45"/>
      <c r="M37" s="45">
        <v>3</v>
      </c>
      <c r="N37" s="45">
        <f>SUM(M37)/151</f>
        <v>0.019867549668874173</v>
      </c>
      <c r="O37" s="45">
        <f>LOG(N37)</f>
        <v>-1.7018556925735069</v>
      </c>
      <c r="P37" s="29">
        <f>SUM(N37*O37)</f>
        <v>-0.0338117025014604</v>
      </c>
      <c r="Q37" s="43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32"/>
      <c r="AC37" s="64"/>
      <c r="AD37" s="65"/>
      <c r="AE37" s="65"/>
      <c r="AF37" s="65"/>
      <c r="AG37" s="66"/>
      <c r="AH37" s="66"/>
      <c r="AI37" s="66"/>
      <c r="AJ37" s="66"/>
      <c r="AK37" s="66"/>
      <c r="AL37" s="66"/>
      <c r="AM37" s="66"/>
      <c r="AN37" s="66"/>
      <c r="AO37" s="64">
        <v>1</v>
      </c>
      <c r="AP37" s="66">
        <f>SUM(AO37)/163</f>
        <v>0.006134969325153374</v>
      </c>
      <c r="AQ37" s="66">
        <f>LOG(AP37)</f>
        <v>-2.2121876044039577</v>
      </c>
      <c r="AR37" s="67">
        <f>SUM(AP37*AQ37)</f>
        <v>-0.013571703094502808</v>
      </c>
      <c r="AS37" s="66">
        <v>1</v>
      </c>
      <c r="AT37" s="66">
        <f>SUM(AS37)/167</f>
        <v>0.005988023952095809</v>
      </c>
      <c r="AU37" s="66">
        <f>LOG(AT37)</f>
        <v>-2.2227164711475833</v>
      </c>
      <c r="AV37" s="67">
        <f>SUM(AT37*AU37)</f>
        <v>-0.013309679467949602</v>
      </c>
      <c r="AW37" s="66">
        <v>2</v>
      </c>
      <c r="AX37" s="66">
        <f>SUM(AW37)/184</f>
        <v>0.010869565217391304</v>
      </c>
      <c r="AY37" s="66">
        <f>LOG(AX37)</f>
        <v>-1.9637878273455553</v>
      </c>
      <c r="AZ37" s="71">
        <f>SUM(AX37*AY37)</f>
        <v>-0.021345519862451687</v>
      </c>
      <c r="BM37" s="7"/>
      <c r="BU37" s="3">
        <v>1</v>
      </c>
      <c r="BV37">
        <f>SUM(BU37)/169</f>
        <v>0.005917159763313609</v>
      </c>
      <c r="BW37" s="3">
        <f>LOG(BV37)</f>
        <v>-2.2278867046136734</v>
      </c>
      <c r="BX37" s="33">
        <f>SUM(BV37*BW37)</f>
        <v>-0.013182761565761382</v>
      </c>
    </row>
    <row r="38" spans="1:76" ht="18">
      <c r="A38" s="37"/>
      <c r="B38" s="37"/>
      <c r="C38" s="37"/>
      <c r="D38" s="42" t="s">
        <v>50</v>
      </c>
      <c r="E38" s="43"/>
      <c r="F38" s="44"/>
      <c r="G38" s="45"/>
      <c r="H38" s="45"/>
      <c r="I38" s="45"/>
      <c r="J38" s="44"/>
      <c r="K38" s="45"/>
      <c r="L38" s="45"/>
      <c r="M38" s="45">
        <v>6</v>
      </c>
      <c r="N38" s="45">
        <f>SUM(M38)/151</f>
        <v>0.039735099337748346</v>
      </c>
      <c r="O38" s="45">
        <f>LOG(N38)</f>
        <v>-1.4008256969095259</v>
      </c>
      <c r="P38" s="29">
        <f>SUM(N38*O38)</f>
        <v>-0.05566194822157056</v>
      </c>
      <c r="Q38" s="43"/>
      <c r="R38" s="45"/>
      <c r="S38" s="45"/>
      <c r="T38" s="45"/>
      <c r="U38" s="45">
        <v>1</v>
      </c>
      <c r="V38" s="45">
        <f>SUM(U38)/216</f>
        <v>0.004629629629629629</v>
      </c>
      <c r="W38" s="45">
        <f>LOG(V38)</f>
        <v>-2.334453751150931</v>
      </c>
      <c r="X38" s="29">
        <f>SUM(V38*W38)</f>
        <v>-0.010807656255328384</v>
      </c>
      <c r="Y38" s="45">
        <v>2</v>
      </c>
      <c r="Z38" s="45">
        <f>SUM(Y38)/305</f>
        <v>0.006557377049180328</v>
      </c>
      <c r="AA38" s="45">
        <f>LOG(Z38)</f>
        <v>-2.1832698436828046</v>
      </c>
      <c r="AB38" s="46">
        <f>SUM(Z38*AA38)</f>
        <v>-0.014316523565133145</v>
      </c>
      <c r="AC38" s="64"/>
      <c r="AD38" s="65"/>
      <c r="AE38" s="65"/>
      <c r="AF38" s="65"/>
      <c r="AG38" s="66"/>
      <c r="AH38" s="66"/>
      <c r="AI38" s="66"/>
      <c r="AJ38" s="66"/>
      <c r="AK38" s="66"/>
      <c r="AL38" s="66"/>
      <c r="AM38" s="66"/>
      <c r="AN38" s="66"/>
      <c r="AO38" s="64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70"/>
      <c r="BM38" s="7"/>
      <c r="BX38" s="34"/>
    </row>
    <row r="39" spans="1:76" ht="18">
      <c r="A39" s="37"/>
      <c r="B39" s="37"/>
      <c r="C39" s="37"/>
      <c r="D39" s="42" t="s">
        <v>53</v>
      </c>
      <c r="E39" s="43"/>
      <c r="F39" s="44"/>
      <c r="G39" s="45"/>
      <c r="H39" s="45"/>
      <c r="I39" s="45"/>
      <c r="J39" s="44"/>
      <c r="K39" s="45"/>
      <c r="L39" s="45"/>
      <c r="M39" s="45"/>
      <c r="N39" s="45"/>
      <c r="O39" s="45"/>
      <c r="P39" s="45"/>
      <c r="Q39" s="43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32"/>
      <c r="AC39" s="64"/>
      <c r="AD39" s="65"/>
      <c r="AE39" s="65"/>
      <c r="AF39" s="65"/>
      <c r="AG39" s="66"/>
      <c r="AH39" s="66"/>
      <c r="AI39" s="66"/>
      <c r="AJ39" s="66"/>
      <c r="AK39" s="66"/>
      <c r="AL39" s="66"/>
      <c r="AM39" s="66"/>
      <c r="AN39" s="66"/>
      <c r="AO39" s="64"/>
      <c r="AP39" s="66"/>
      <c r="AQ39" s="66"/>
      <c r="AR39" s="66"/>
      <c r="AS39" s="66">
        <v>1</v>
      </c>
      <c r="AT39" s="66">
        <f>SUM(AS39)/167</f>
        <v>0.005988023952095809</v>
      </c>
      <c r="AU39" s="66">
        <f>LOG(AT39)</f>
        <v>-2.2227164711475833</v>
      </c>
      <c r="AV39" s="67">
        <f>SUM(AT39*AU39)</f>
        <v>-0.013309679467949602</v>
      </c>
      <c r="AW39" s="66">
        <v>6</v>
      </c>
      <c r="AX39" s="66">
        <f>SUM(AW39)/184</f>
        <v>0.03260869565217391</v>
      </c>
      <c r="AY39" s="66">
        <f>LOG(AX39)</f>
        <v>-1.4866665726258927</v>
      </c>
      <c r="AZ39" s="71">
        <f>SUM(AX39*AY39)</f>
        <v>-0.04847825780301824</v>
      </c>
      <c r="BM39" s="7"/>
      <c r="BX39" s="34"/>
    </row>
    <row r="40" spans="1:76" ht="18">
      <c r="A40" s="37"/>
      <c r="B40" s="37"/>
      <c r="C40" s="37"/>
      <c r="D40" s="42" t="s">
        <v>52</v>
      </c>
      <c r="E40" s="43"/>
      <c r="F40" s="44"/>
      <c r="G40" s="45"/>
      <c r="H40" s="45"/>
      <c r="I40" s="45"/>
      <c r="J40" s="44"/>
      <c r="K40" s="45"/>
      <c r="L40" s="45"/>
      <c r="M40" s="45"/>
      <c r="N40" s="45"/>
      <c r="O40" s="45"/>
      <c r="P40" s="45"/>
      <c r="Q40" s="43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32"/>
      <c r="AC40" s="64"/>
      <c r="AD40" s="65"/>
      <c r="AE40" s="65"/>
      <c r="AF40" s="65"/>
      <c r="AG40" s="66"/>
      <c r="AH40" s="66"/>
      <c r="AI40" s="66"/>
      <c r="AJ40" s="66"/>
      <c r="AK40" s="66"/>
      <c r="AL40" s="66"/>
      <c r="AM40" s="66"/>
      <c r="AN40" s="66"/>
      <c r="AO40" s="64">
        <v>1</v>
      </c>
      <c r="AP40" s="66">
        <f>SUM(AO40)/163</f>
        <v>0.006134969325153374</v>
      </c>
      <c r="AQ40" s="66">
        <f>LOG(AP40)</f>
        <v>-2.2121876044039577</v>
      </c>
      <c r="AR40" s="67">
        <f>SUM(AP40*AQ40)</f>
        <v>-0.013571703094502808</v>
      </c>
      <c r="AS40" s="66">
        <v>6</v>
      </c>
      <c r="AT40" s="66">
        <f>SUM(AS40)/167</f>
        <v>0.03592814371257485</v>
      </c>
      <c r="AU40" s="66">
        <f>LOG(AT40)</f>
        <v>-1.4445652207639397</v>
      </c>
      <c r="AV40" s="67">
        <f>SUM(AT40*AU40)</f>
        <v>-0.051900546853794235</v>
      </c>
      <c r="AW40" s="66">
        <v>2</v>
      </c>
      <c r="AX40" s="66">
        <f>SUM(AW40)/184</f>
        <v>0.010869565217391304</v>
      </c>
      <c r="AY40" s="66">
        <f>LOG(AX40)</f>
        <v>-1.9637878273455553</v>
      </c>
      <c r="AZ40" s="71">
        <f>SUM(AX40*AY40)</f>
        <v>-0.021345519862451687</v>
      </c>
      <c r="BM40" s="7"/>
      <c r="BX40" s="34"/>
    </row>
    <row r="41" spans="1:76" ht="18">
      <c r="A41" s="37"/>
      <c r="B41" s="37"/>
      <c r="C41" s="37"/>
      <c r="D41" s="42" t="s">
        <v>51</v>
      </c>
      <c r="E41" s="43"/>
      <c r="F41" s="44"/>
      <c r="G41" s="45"/>
      <c r="H41" s="45"/>
      <c r="I41" s="45"/>
      <c r="J41" s="44"/>
      <c r="K41" s="45"/>
      <c r="L41" s="45"/>
      <c r="M41" s="45"/>
      <c r="N41" s="45"/>
      <c r="O41" s="45"/>
      <c r="P41" s="45"/>
      <c r="Q41" s="43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32"/>
      <c r="AC41" s="64">
        <v>1</v>
      </c>
      <c r="AD41" s="65">
        <f>SUM(AC41)/132</f>
        <v>0.007575757575757576</v>
      </c>
      <c r="AE41" s="66">
        <f>LOG(AD41)</f>
        <v>-2.12057393120585</v>
      </c>
      <c r="AF41" s="67">
        <f>SUM(AD41*AE41)</f>
        <v>-0.016064954024286742</v>
      </c>
      <c r="AG41" s="66"/>
      <c r="AH41" s="66"/>
      <c r="AI41" s="66"/>
      <c r="AJ41" s="66"/>
      <c r="AK41" s="66"/>
      <c r="AL41" s="66"/>
      <c r="AM41" s="66"/>
      <c r="AN41" s="66"/>
      <c r="AO41" s="64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70"/>
      <c r="BM41" s="7"/>
      <c r="BX41" s="34"/>
    </row>
    <row r="42" spans="1:76" ht="18">
      <c r="A42" s="37"/>
      <c r="B42" s="37"/>
      <c r="C42" s="37"/>
      <c r="D42" s="42" t="s">
        <v>90</v>
      </c>
      <c r="E42" s="43"/>
      <c r="F42" s="44"/>
      <c r="G42" s="45"/>
      <c r="H42" s="45"/>
      <c r="I42" s="45"/>
      <c r="J42" s="44"/>
      <c r="K42" s="45"/>
      <c r="L42" s="45"/>
      <c r="M42" s="45"/>
      <c r="N42" s="45"/>
      <c r="O42" s="45"/>
      <c r="P42" s="45"/>
      <c r="Q42" s="43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32"/>
      <c r="AC42" s="64"/>
      <c r="AD42" s="65"/>
      <c r="AE42" s="65"/>
      <c r="AF42" s="65"/>
      <c r="AG42" s="66"/>
      <c r="AH42" s="66"/>
      <c r="AI42" s="66"/>
      <c r="AJ42" s="66"/>
      <c r="AK42" s="66"/>
      <c r="AL42" s="66"/>
      <c r="AM42" s="66"/>
      <c r="AN42" s="66"/>
      <c r="AO42" s="64"/>
      <c r="AP42" s="66"/>
      <c r="AQ42" s="66"/>
      <c r="AR42" s="66"/>
      <c r="AS42" s="66"/>
      <c r="AT42" s="66"/>
      <c r="AU42" s="66"/>
      <c r="AV42" s="66"/>
      <c r="AW42" s="66">
        <v>1</v>
      </c>
      <c r="AX42" s="66">
        <f>SUM(AW42)/184</f>
        <v>0.005434782608695652</v>
      </c>
      <c r="AY42" s="66">
        <f>LOG(AX42)</f>
        <v>-2.2648178230095364</v>
      </c>
      <c r="AZ42" s="71">
        <f>SUM(AX42*AY42)</f>
        <v>-0.012308792516356176</v>
      </c>
      <c r="BM42" s="7"/>
      <c r="BX42" s="34"/>
    </row>
    <row r="43" spans="1:76" ht="18">
      <c r="A43" s="37"/>
      <c r="B43" s="37"/>
      <c r="C43" s="37"/>
      <c r="D43" s="42" t="s">
        <v>120</v>
      </c>
      <c r="E43" s="43">
        <v>10</v>
      </c>
      <c r="F43" s="44">
        <f>SUM(E43)/125</f>
        <v>0.08</v>
      </c>
      <c r="G43" s="45">
        <f>LOG(F43)</f>
        <v>-1.0969100130080565</v>
      </c>
      <c r="H43" s="29">
        <f>SUM(F43*G43)</f>
        <v>-0.08775280104064452</v>
      </c>
      <c r="I43" s="45">
        <v>14</v>
      </c>
      <c r="J43" s="44">
        <f>SUM(I43)/180</f>
        <v>0.07777777777777778</v>
      </c>
      <c r="K43" s="45">
        <f>LOG(J43)</f>
        <v>-1.109144469425068</v>
      </c>
      <c r="L43" s="29">
        <f>SUM(J43*K43)</f>
        <v>-0.08626679206639418</v>
      </c>
      <c r="M43" s="45">
        <v>9</v>
      </c>
      <c r="N43" s="45">
        <f>SUM(M43)/151</f>
        <v>0.059602649006622516</v>
      </c>
      <c r="O43" s="45">
        <f>LOG(N43)</f>
        <v>-1.2247344378538445</v>
      </c>
      <c r="P43" s="29">
        <f>SUM(N43*O43)</f>
        <v>-0.07299741682572583</v>
      </c>
      <c r="Q43" s="43"/>
      <c r="R43" s="45"/>
      <c r="S43" s="45"/>
      <c r="T43" s="45"/>
      <c r="U43" s="45"/>
      <c r="V43" s="45"/>
      <c r="W43" s="45"/>
      <c r="X43" s="45"/>
      <c r="Y43" s="45">
        <v>1</v>
      </c>
      <c r="Z43" s="45">
        <f>SUM(Y43)/305</f>
        <v>0.003278688524590164</v>
      </c>
      <c r="AA43" s="45">
        <f>LOG(Z43)</f>
        <v>-2.484299839346786</v>
      </c>
      <c r="AB43" s="46">
        <f>SUM(Z43*AA43)</f>
        <v>-0.008145245374907495</v>
      </c>
      <c r="AC43" s="64"/>
      <c r="AD43" s="65"/>
      <c r="AE43" s="65"/>
      <c r="AF43" s="65"/>
      <c r="AG43" s="66"/>
      <c r="AH43" s="66"/>
      <c r="AI43" s="66"/>
      <c r="AJ43" s="66"/>
      <c r="AK43" s="66"/>
      <c r="AL43" s="66"/>
      <c r="AM43" s="66"/>
      <c r="AN43" s="66"/>
      <c r="AO43" s="64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70"/>
      <c r="BM43" s="7"/>
      <c r="BX43" s="34"/>
    </row>
    <row r="44" spans="1:76" ht="18">
      <c r="A44" s="37"/>
      <c r="B44" s="37"/>
      <c r="C44" s="37" t="s">
        <v>54</v>
      </c>
      <c r="D44" s="37" t="s">
        <v>49</v>
      </c>
      <c r="E44" s="43"/>
      <c r="F44" s="44"/>
      <c r="G44" s="45"/>
      <c r="H44" s="45"/>
      <c r="I44" s="45"/>
      <c r="J44" s="44"/>
      <c r="K44" s="45"/>
      <c r="L44" s="45"/>
      <c r="M44" s="45"/>
      <c r="N44" s="45"/>
      <c r="O44" s="45"/>
      <c r="P44" s="45"/>
      <c r="Q44" s="43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32"/>
      <c r="AC44" s="64"/>
      <c r="AD44" s="65"/>
      <c r="AE44" s="65"/>
      <c r="AF44" s="65"/>
      <c r="AG44" s="66">
        <v>3</v>
      </c>
      <c r="AH44" s="66">
        <f>SUM(AG44)/77</f>
        <v>0.03896103896103896</v>
      </c>
      <c r="AI44" s="66">
        <f>LOG(AH44)</f>
        <v>-1.4093694704528195</v>
      </c>
      <c r="AJ44" s="67">
        <f>SUM(AH44*AI44)</f>
        <v>-0.05491049884881115</v>
      </c>
      <c r="AK44" s="66">
        <v>9</v>
      </c>
      <c r="AL44" s="66">
        <f>SUM(AK44)/150</f>
        <v>0.06</v>
      </c>
      <c r="AM44" s="66">
        <f>LOG(AL44)</f>
        <v>-1.2218487496163564</v>
      </c>
      <c r="AN44" s="67">
        <f>SUM(AL44*AM44)</f>
        <v>-0.07331092497698138</v>
      </c>
      <c r="AO44" s="64">
        <v>7</v>
      </c>
      <c r="AP44" s="66">
        <f>SUM(AO44)/163</f>
        <v>0.04294478527607362</v>
      </c>
      <c r="AQ44" s="66">
        <f>LOG(AP44)</f>
        <v>-1.367089564389701</v>
      </c>
      <c r="AR44" s="67">
        <f>SUM(AP44*AQ44)</f>
        <v>-0.05870936779587673</v>
      </c>
      <c r="AS44" s="66">
        <v>4</v>
      </c>
      <c r="AT44" s="66">
        <f>SUM(AS44)/167</f>
        <v>0.023952095808383235</v>
      </c>
      <c r="AU44" s="66">
        <f>LOG(AT44)</f>
        <v>-1.6206564798196208</v>
      </c>
      <c r="AV44" s="67">
        <f>SUM(AT44*AU44)</f>
        <v>-0.03881811927711667</v>
      </c>
      <c r="AW44" s="66"/>
      <c r="AX44" s="66"/>
      <c r="AY44" s="66"/>
      <c r="AZ44" s="70"/>
      <c r="BA44" s="7">
        <v>3</v>
      </c>
      <c r="BB44" s="10">
        <f>SUM(BA44)/164</f>
        <v>0.018292682926829267</v>
      </c>
      <c r="BC44" s="3">
        <f>LOG(BB44)</f>
        <v>-1.7377225933280356</v>
      </c>
      <c r="BD44" s="11">
        <f>SUM(BB44*BC44)</f>
        <v>-0.03178760841453723</v>
      </c>
      <c r="BE44" s="3">
        <v>1</v>
      </c>
      <c r="BF44" s="3">
        <f>SUM(BE44)/187</f>
        <v>0.0053475935828877</v>
      </c>
      <c r="BG44" s="3">
        <f>LOG(BF44)</f>
        <v>-2.271841606536499</v>
      </c>
      <c r="BH44" s="11">
        <f>SUM(BF44*BG44)</f>
        <v>-0.012148885596451865</v>
      </c>
      <c r="BM44" s="7"/>
      <c r="BX44" s="34"/>
    </row>
    <row r="45" spans="1:76" ht="18">
      <c r="A45" s="37"/>
      <c r="B45" s="37"/>
      <c r="C45" s="37"/>
      <c r="D45" s="42" t="s">
        <v>55</v>
      </c>
      <c r="E45" s="43"/>
      <c r="F45" s="44"/>
      <c r="G45" s="45"/>
      <c r="H45" s="45"/>
      <c r="I45" s="45">
        <v>3</v>
      </c>
      <c r="J45" s="44">
        <f>SUM(I45)/180</f>
        <v>0.016666666666666666</v>
      </c>
      <c r="K45" s="45">
        <f>LOG(J45)</f>
        <v>-1.7781512503836436</v>
      </c>
      <c r="L45" s="29">
        <f>SUM(J45*K45)</f>
        <v>-0.029635854173060725</v>
      </c>
      <c r="M45" s="45">
        <v>1</v>
      </c>
      <c r="N45" s="45">
        <f>SUM(M45)/151</f>
        <v>0.006622516556291391</v>
      </c>
      <c r="O45" s="45">
        <f>LOG(N45)</f>
        <v>-2.1789769472931693</v>
      </c>
      <c r="P45" s="29">
        <f>SUM(N45*O45)</f>
        <v>-0.014430310909226286</v>
      </c>
      <c r="Q45" s="43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32"/>
      <c r="AC45" s="64"/>
      <c r="AD45" s="65"/>
      <c r="AE45" s="65"/>
      <c r="AF45" s="65"/>
      <c r="AG45" s="66"/>
      <c r="AH45" s="66"/>
      <c r="AI45" s="66"/>
      <c r="AJ45" s="66"/>
      <c r="AK45" s="66"/>
      <c r="AL45" s="66"/>
      <c r="AM45" s="66"/>
      <c r="AN45" s="66"/>
      <c r="AO45" s="64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70"/>
      <c r="BA45" s="7">
        <v>7</v>
      </c>
      <c r="BB45" s="10">
        <f>SUM(BA45)/164</f>
        <v>0.042682926829268296</v>
      </c>
      <c r="BC45" s="3">
        <f>LOG(BB45)</f>
        <v>-1.369745808033441</v>
      </c>
      <c r="BD45" s="11">
        <f>SUM(BB45*BC45)</f>
        <v>-0.05846476009898834</v>
      </c>
      <c r="BE45" s="3">
        <v>6</v>
      </c>
      <c r="BF45" s="3">
        <f>SUM(BE45)/187</f>
        <v>0.03208556149732621</v>
      </c>
      <c r="BG45" s="3">
        <f>LOG(BF45)</f>
        <v>-1.4936903561528554</v>
      </c>
      <c r="BH45" s="11">
        <f>SUM(BF45*BG45)</f>
        <v>-0.047925893780305526</v>
      </c>
      <c r="BI45" s="3">
        <v>1</v>
      </c>
      <c r="BJ45" s="3">
        <f>SUM(BI45)/153</f>
        <v>0.006535947712418301</v>
      </c>
      <c r="BK45" s="3">
        <f>LOG(BJ45)</f>
        <v>-2.184691430817599</v>
      </c>
      <c r="BL45" s="11">
        <f>SUM(BJ45*BK45)</f>
        <v>-0.01427902895959215</v>
      </c>
      <c r="BM45" s="7"/>
      <c r="BX45" s="34"/>
    </row>
    <row r="46" spans="1:76" ht="18">
      <c r="A46" s="37"/>
      <c r="B46" s="37"/>
      <c r="C46" s="37"/>
      <c r="D46" s="42" t="s">
        <v>56</v>
      </c>
      <c r="E46" s="43"/>
      <c r="F46" s="44"/>
      <c r="G46" s="45"/>
      <c r="H46" s="45"/>
      <c r="I46" s="45"/>
      <c r="J46" s="44"/>
      <c r="K46" s="45"/>
      <c r="L46" s="45"/>
      <c r="M46" s="45"/>
      <c r="N46" s="45"/>
      <c r="O46" s="45"/>
      <c r="P46" s="45"/>
      <c r="Q46" s="43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32"/>
      <c r="AC46" s="64"/>
      <c r="AD46" s="65"/>
      <c r="AE46" s="65"/>
      <c r="AF46" s="65"/>
      <c r="AG46" s="66"/>
      <c r="AH46" s="66"/>
      <c r="AI46" s="66"/>
      <c r="AJ46" s="66"/>
      <c r="AK46" s="66">
        <v>1</v>
      </c>
      <c r="AL46" s="66">
        <f>SUM(AK46)/150</f>
        <v>0.006666666666666667</v>
      </c>
      <c r="AM46" s="66">
        <f>LOG(AL46)</f>
        <v>-2.1760912590556813</v>
      </c>
      <c r="AN46" s="67">
        <f>SUM(AL46*AM46)</f>
        <v>-0.01450727506037121</v>
      </c>
      <c r="AO46" s="64">
        <v>6</v>
      </c>
      <c r="AP46" s="66">
        <f>SUM(AO46)/163</f>
        <v>0.03680981595092025</v>
      </c>
      <c r="AQ46" s="66">
        <f>LOG(AP46)</f>
        <v>-1.434036354020314</v>
      </c>
      <c r="AR46" s="67">
        <f>SUM(AP46*AQ46)</f>
        <v>-0.05278661425841647</v>
      </c>
      <c r="AS46" s="66">
        <v>5</v>
      </c>
      <c r="AT46" s="66">
        <f>SUM(AS46)/167</f>
        <v>0.029940119760479042</v>
      </c>
      <c r="AU46" s="66">
        <f>LOG(AT46)</f>
        <v>-1.5237464668115646</v>
      </c>
      <c r="AV46" s="67">
        <f>SUM(AT46*AU46)</f>
        <v>-0.045621151700945044</v>
      </c>
      <c r="AW46" s="66"/>
      <c r="AX46" s="66"/>
      <c r="AY46" s="66"/>
      <c r="AZ46" s="70"/>
      <c r="BM46" s="7"/>
      <c r="BX46" s="34"/>
    </row>
    <row r="47" spans="1:76" ht="18">
      <c r="A47" s="37"/>
      <c r="B47" s="37"/>
      <c r="C47" s="37" t="s">
        <v>57</v>
      </c>
      <c r="D47" s="42" t="s">
        <v>208</v>
      </c>
      <c r="E47" s="43"/>
      <c r="F47" s="44"/>
      <c r="G47" s="45"/>
      <c r="H47" s="45"/>
      <c r="I47" s="45"/>
      <c r="J47" s="44"/>
      <c r="K47" s="45"/>
      <c r="L47" s="45"/>
      <c r="M47" s="45"/>
      <c r="N47" s="45"/>
      <c r="O47" s="45"/>
      <c r="P47" s="45"/>
      <c r="Q47" s="43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32"/>
      <c r="AC47" s="64"/>
      <c r="AD47" s="65"/>
      <c r="AE47" s="65"/>
      <c r="AF47" s="65"/>
      <c r="AG47" s="66"/>
      <c r="AH47" s="66"/>
      <c r="AI47" s="66"/>
      <c r="AJ47" s="66"/>
      <c r="AK47" s="66"/>
      <c r="AL47" s="66"/>
      <c r="AM47" s="66"/>
      <c r="AN47" s="66"/>
      <c r="AO47" s="64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70"/>
      <c r="BE47" s="3">
        <v>1</v>
      </c>
      <c r="BF47" s="3">
        <f>SUM(BE47)/187</f>
        <v>0.0053475935828877</v>
      </c>
      <c r="BG47" s="3">
        <f>LOG(BF47)</f>
        <v>-2.271841606536499</v>
      </c>
      <c r="BH47" s="11">
        <f>SUM(BF47*BG47)</f>
        <v>-0.012148885596451865</v>
      </c>
      <c r="BM47" s="7"/>
      <c r="BX47" s="34"/>
    </row>
    <row r="48" spans="1:76" ht="18">
      <c r="A48" s="37"/>
      <c r="B48" s="37"/>
      <c r="C48" s="37" t="s">
        <v>58</v>
      </c>
      <c r="D48" s="42" t="s">
        <v>59</v>
      </c>
      <c r="E48" s="43"/>
      <c r="F48" s="44"/>
      <c r="G48" s="45"/>
      <c r="H48" s="45"/>
      <c r="I48" s="45"/>
      <c r="J48" s="44"/>
      <c r="K48" s="45"/>
      <c r="L48" s="45"/>
      <c r="M48" s="45"/>
      <c r="N48" s="45"/>
      <c r="O48" s="45"/>
      <c r="P48" s="45"/>
      <c r="Q48" s="43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32"/>
      <c r="AC48" s="64">
        <v>2</v>
      </c>
      <c r="AD48" s="65">
        <f>SUM(AC48)/132</f>
        <v>0.015151515151515152</v>
      </c>
      <c r="AE48" s="66">
        <f>LOG(AD48)</f>
        <v>-1.8195439355418686</v>
      </c>
      <c r="AF48" s="67">
        <f>SUM(AD48*AE48)</f>
        <v>-0.02756884750821013</v>
      </c>
      <c r="AG48" s="66">
        <v>4</v>
      </c>
      <c r="AH48" s="66">
        <f>SUM(AG48)/77</f>
        <v>0.05194805194805195</v>
      </c>
      <c r="AI48" s="66">
        <f>LOG(AH48)</f>
        <v>-1.2844307338445196</v>
      </c>
      <c r="AJ48" s="67">
        <f>SUM(AH48*AI48)</f>
        <v>-0.0667236744854296</v>
      </c>
      <c r="AK48" s="66">
        <v>3</v>
      </c>
      <c r="AL48" s="66">
        <f>SUM(AK48)/150</f>
        <v>0.02</v>
      </c>
      <c r="AM48" s="66">
        <f>LOG(AL48)</f>
        <v>-1.6989700043360187</v>
      </c>
      <c r="AN48" s="67">
        <f>SUM(AL48*AM48)</f>
        <v>-0.033979400086720374</v>
      </c>
      <c r="AO48" s="64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70"/>
      <c r="BM48" s="7"/>
      <c r="BX48" s="34"/>
    </row>
    <row r="49" spans="1:76" ht="18">
      <c r="A49" s="37"/>
      <c r="B49" s="37"/>
      <c r="C49" s="37" t="s">
        <v>60</v>
      </c>
      <c r="D49" s="42" t="s">
        <v>61</v>
      </c>
      <c r="E49" s="43">
        <v>13</v>
      </c>
      <c r="F49" s="44">
        <f>SUM(E49)/125</f>
        <v>0.104</v>
      </c>
      <c r="G49" s="45">
        <f>LOG(F49)</f>
        <v>-0.9829666607012196</v>
      </c>
      <c r="H49" s="29">
        <f>SUM(F49*G49)</f>
        <v>-0.10222853271292684</v>
      </c>
      <c r="I49" s="45">
        <v>9</v>
      </c>
      <c r="J49" s="44">
        <f>SUM(I49)/180</f>
        <v>0.05</v>
      </c>
      <c r="K49" s="45">
        <f>LOG(J49)</f>
        <v>-1.3010299956639813</v>
      </c>
      <c r="L49" s="29">
        <f>SUM(J49*K49)</f>
        <v>-0.06505149978319906</v>
      </c>
      <c r="M49" s="45">
        <v>24</v>
      </c>
      <c r="N49" s="45">
        <f>SUM(M49)/151</f>
        <v>0.15894039735099338</v>
      </c>
      <c r="O49" s="45">
        <f>LOG(N49)</f>
        <v>-0.7987657055815633</v>
      </c>
      <c r="P49" s="29">
        <f>SUM(N49*O49)</f>
        <v>-0.12695613863548028</v>
      </c>
      <c r="Q49" s="43"/>
      <c r="R49" s="45"/>
      <c r="S49" s="45"/>
      <c r="T49" s="45"/>
      <c r="U49" s="45"/>
      <c r="V49" s="45"/>
      <c r="W49" s="45"/>
      <c r="X49" s="45"/>
      <c r="Y49" s="45">
        <v>1</v>
      </c>
      <c r="Z49" s="45">
        <f>SUM(Y49)/305</f>
        <v>0.003278688524590164</v>
      </c>
      <c r="AA49" s="45">
        <f>LOG(Z49)</f>
        <v>-2.484299839346786</v>
      </c>
      <c r="AB49" s="46">
        <f>SUM(Z49*AA49)</f>
        <v>-0.008145245374907495</v>
      </c>
      <c r="AC49" s="64">
        <v>1</v>
      </c>
      <c r="AD49" s="65">
        <f>SUM(AC49)/132</f>
        <v>0.007575757575757576</v>
      </c>
      <c r="AE49" s="66">
        <f>LOG(AD49)</f>
        <v>-2.12057393120585</v>
      </c>
      <c r="AF49" s="67">
        <f>SUM(AD49*AE49)</f>
        <v>-0.016064954024286742</v>
      </c>
      <c r="AG49" s="66">
        <v>3</v>
      </c>
      <c r="AH49" s="66">
        <f>SUM(AG49)/77</f>
        <v>0.03896103896103896</v>
      </c>
      <c r="AI49" s="66">
        <f>LOG(AH49)</f>
        <v>-1.4093694704528195</v>
      </c>
      <c r="AJ49" s="67">
        <f>SUM(AH49*AI49)</f>
        <v>-0.05491049884881115</v>
      </c>
      <c r="AK49" s="66">
        <v>7</v>
      </c>
      <c r="AL49" s="66">
        <f>SUM(AK49)/150</f>
        <v>0.04666666666666667</v>
      </c>
      <c r="AM49" s="66">
        <f>LOG(AL49)</f>
        <v>-1.3309932190414244</v>
      </c>
      <c r="AN49" s="67">
        <f>SUM(AL49*AM49)</f>
        <v>-0.06211301688859981</v>
      </c>
      <c r="AO49" s="64">
        <v>18</v>
      </c>
      <c r="AP49" s="66">
        <f>SUM(AO49)/163</f>
        <v>0.11042944785276074</v>
      </c>
      <c r="AQ49" s="66">
        <f>LOG(AP49)</f>
        <v>-0.9569150993006518</v>
      </c>
      <c r="AR49" s="67">
        <f>SUM(AP49*AQ49)</f>
        <v>-0.10567160605774069</v>
      </c>
      <c r="AS49" s="66">
        <v>22</v>
      </c>
      <c r="AT49" s="66">
        <f>SUM(AS49)/167</f>
        <v>0.1317365269461078</v>
      </c>
      <c r="AU49" s="66">
        <f>LOG(AT49)</f>
        <v>-0.880293790325377</v>
      </c>
      <c r="AV49" s="67">
        <f>SUM(AT49*AU49)</f>
        <v>-0.1159668466296904</v>
      </c>
      <c r="AW49" s="66">
        <v>5</v>
      </c>
      <c r="AX49" s="66">
        <f>SUM(AW49)/184</f>
        <v>0.02717391304347826</v>
      </c>
      <c r="AY49" s="66">
        <f>LOG(AX49)</f>
        <v>-1.5658478186735176</v>
      </c>
      <c r="AZ49" s="71">
        <f>SUM(AX49*AY49)</f>
        <v>-0.04255021246395428</v>
      </c>
      <c r="BA49" s="7">
        <v>3</v>
      </c>
      <c r="BB49" s="10">
        <f>SUM(BA49)/164</f>
        <v>0.018292682926829267</v>
      </c>
      <c r="BC49" s="3">
        <f>LOG(BB49)</f>
        <v>-1.7377225933280356</v>
      </c>
      <c r="BD49" s="11">
        <f>SUM(BB49*BC49)</f>
        <v>-0.03178760841453723</v>
      </c>
      <c r="BE49" s="3">
        <v>4</v>
      </c>
      <c r="BF49" s="3">
        <f>SUM(BE49)/187</f>
        <v>0.0213903743315508</v>
      </c>
      <c r="BG49" s="3">
        <f>LOG(BF49)</f>
        <v>-1.6697816152085365</v>
      </c>
      <c r="BH49" s="11">
        <f>SUM(BF49*BG49)</f>
        <v>-0.03571725380125212</v>
      </c>
      <c r="BI49" s="3">
        <v>4</v>
      </c>
      <c r="BJ49" s="3">
        <f>SUM(BI49)/153</f>
        <v>0.026143790849673203</v>
      </c>
      <c r="BK49" s="3">
        <f>LOG(BJ49)</f>
        <v>-1.5826314394896364</v>
      </c>
      <c r="BL49" s="11">
        <f>SUM(BJ49*BK49)</f>
        <v>-0.041375985346134285</v>
      </c>
      <c r="BM49" s="7"/>
      <c r="BX49" s="34"/>
    </row>
    <row r="50" spans="1:76" ht="18">
      <c r="A50" s="37"/>
      <c r="B50" s="37"/>
      <c r="C50" s="37" t="s">
        <v>62</v>
      </c>
      <c r="D50" s="42" t="s">
        <v>248</v>
      </c>
      <c r="E50" s="43"/>
      <c r="F50" s="44"/>
      <c r="G50" s="45"/>
      <c r="H50" s="45"/>
      <c r="I50" s="45"/>
      <c r="J50" s="44"/>
      <c r="K50" s="45"/>
      <c r="L50" s="45"/>
      <c r="M50" s="45"/>
      <c r="N50" s="45"/>
      <c r="O50" s="45"/>
      <c r="P50" s="45"/>
      <c r="Q50" s="43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32"/>
      <c r="AC50" s="64"/>
      <c r="AD50" s="65"/>
      <c r="AE50" s="65"/>
      <c r="AF50" s="65"/>
      <c r="AG50" s="66"/>
      <c r="AH50" s="66"/>
      <c r="AI50" s="66"/>
      <c r="AJ50" s="66"/>
      <c r="AK50" s="66"/>
      <c r="AL50" s="66"/>
      <c r="AM50" s="66"/>
      <c r="AN50" s="66"/>
      <c r="AO50" s="64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70"/>
      <c r="BA50" s="7">
        <v>1</v>
      </c>
      <c r="BB50" s="10">
        <f>SUM(BA50)/164</f>
        <v>0.006097560975609756</v>
      </c>
      <c r="BC50" s="3">
        <f>LOG(BB50)</f>
        <v>-2.214843848047698</v>
      </c>
      <c r="BD50" s="11">
        <f>SUM(BB50*BC50)</f>
        <v>-0.013505145414924988</v>
      </c>
      <c r="BM50" s="7"/>
      <c r="BU50" s="3">
        <v>1</v>
      </c>
      <c r="BV50">
        <f>SUM(BU50)/169</f>
        <v>0.005917159763313609</v>
      </c>
      <c r="BW50" s="3">
        <f>LOG(BV50)</f>
        <v>-2.2278867046136734</v>
      </c>
      <c r="BX50" s="33">
        <f>SUM(BV50*BW50)</f>
        <v>-0.013182761565761382</v>
      </c>
    </row>
    <row r="51" spans="1:76" ht="18">
      <c r="A51" s="37"/>
      <c r="B51" s="37"/>
      <c r="C51" s="37"/>
      <c r="D51" s="42" t="s">
        <v>63</v>
      </c>
      <c r="E51" s="43"/>
      <c r="F51" s="44"/>
      <c r="G51" s="45"/>
      <c r="H51" s="45"/>
      <c r="I51" s="45"/>
      <c r="J51" s="44"/>
      <c r="K51" s="45"/>
      <c r="L51" s="45"/>
      <c r="M51" s="45"/>
      <c r="N51" s="45"/>
      <c r="O51" s="45"/>
      <c r="P51" s="45"/>
      <c r="Q51" s="43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32"/>
      <c r="AC51" s="64"/>
      <c r="AD51" s="65"/>
      <c r="AE51" s="65"/>
      <c r="AF51" s="65"/>
      <c r="AG51" s="66"/>
      <c r="AH51" s="66"/>
      <c r="AI51" s="66"/>
      <c r="AJ51" s="66"/>
      <c r="AK51" s="66"/>
      <c r="AL51" s="66"/>
      <c r="AM51" s="66"/>
      <c r="AN51" s="66"/>
      <c r="AO51" s="64">
        <v>1</v>
      </c>
      <c r="AP51" s="66">
        <f>SUM(AO51)/163</f>
        <v>0.006134969325153374</v>
      </c>
      <c r="AQ51" s="66">
        <f>LOG(AP51)</f>
        <v>-2.2121876044039577</v>
      </c>
      <c r="AR51" s="67">
        <f>SUM(AP51*AQ51)</f>
        <v>-0.013571703094502808</v>
      </c>
      <c r="AS51" s="66">
        <v>2</v>
      </c>
      <c r="AT51" s="66">
        <f>SUM(AS51)/167</f>
        <v>0.011976047904191617</v>
      </c>
      <c r="AU51" s="66">
        <f>LOG(AT51)</f>
        <v>-1.921686475483602</v>
      </c>
      <c r="AV51" s="67">
        <f>SUM(AT51*AU51)</f>
        <v>-0.02301420928722877</v>
      </c>
      <c r="AW51" s="66">
        <v>3</v>
      </c>
      <c r="AX51" s="66">
        <f>SUM(AW51)/184</f>
        <v>0.016304347826086956</v>
      </c>
      <c r="AY51" s="66">
        <f>LOG(AX51)</f>
        <v>-1.787696568289874</v>
      </c>
      <c r="AZ51" s="71">
        <f>SUM(AX51*AY51)</f>
        <v>-0.02914722665690012</v>
      </c>
      <c r="BM51" s="7"/>
      <c r="BX51" s="34"/>
    </row>
    <row r="52" spans="1:76" ht="18">
      <c r="A52" s="37"/>
      <c r="B52" s="37"/>
      <c r="C52" s="37" t="s">
        <v>65</v>
      </c>
      <c r="D52" s="42" t="s">
        <v>249</v>
      </c>
      <c r="E52" s="43"/>
      <c r="F52" s="44"/>
      <c r="G52" s="45"/>
      <c r="H52" s="45"/>
      <c r="I52" s="45"/>
      <c r="J52" s="44"/>
      <c r="K52" s="45"/>
      <c r="L52" s="45"/>
      <c r="M52" s="45"/>
      <c r="N52" s="45"/>
      <c r="O52" s="45"/>
      <c r="P52" s="45"/>
      <c r="Q52" s="43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32"/>
      <c r="AC52" s="64">
        <v>1</v>
      </c>
      <c r="AD52" s="65">
        <f>SUM(AC52)/132</f>
        <v>0.007575757575757576</v>
      </c>
      <c r="AE52" s="66">
        <f>LOG(AD52)</f>
        <v>-2.12057393120585</v>
      </c>
      <c r="AF52" s="67">
        <f>SUM(AD52*AE52)</f>
        <v>-0.016064954024286742</v>
      </c>
      <c r="AG52" s="66"/>
      <c r="AH52" s="66"/>
      <c r="AI52" s="66"/>
      <c r="AJ52" s="66"/>
      <c r="AK52" s="66"/>
      <c r="AL52" s="66"/>
      <c r="AM52" s="66"/>
      <c r="AN52" s="66"/>
      <c r="AO52" s="64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70"/>
      <c r="BM52" s="7"/>
      <c r="BX52" s="34"/>
    </row>
    <row r="53" spans="1:76" ht="18">
      <c r="A53" s="37"/>
      <c r="B53" s="37"/>
      <c r="C53" s="37"/>
      <c r="D53" s="42" t="s">
        <v>250</v>
      </c>
      <c r="E53" s="43"/>
      <c r="F53" s="44"/>
      <c r="G53" s="45"/>
      <c r="H53" s="45"/>
      <c r="I53" s="45"/>
      <c r="J53" s="44"/>
      <c r="K53" s="45"/>
      <c r="L53" s="45"/>
      <c r="M53" s="45"/>
      <c r="N53" s="45"/>
      <c r="O53" s="45"/>
      <c r="P53" s="45"/>
      <c r="Q53" s="43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32"/>
      <c r="AC53" s="64">
        <v>1</v>
      </c>
      <c r="AD53" s="65">
        <f>SUM(AC53)/132</f>
        <v>0.007575757575757576</v>
      </c>
      <c r="AE53" s="66">
        <f>LOG(AD53)</f>
        <v>-2.12057393120585</v>
      </c>
      <c r="AF53" s="67">
        <f>SUM(AD53*AE53)</f>
        <v>-0.016064954024286742</v>
      </c>
      <c r="AG53" s="66"/>
      <c r="AH53" s="66"/>
      <c r="AI53" s="66"/>
      <c r="AJ53" s="66"/>
      <c r="AK53" s="66"/>
      <c r="AL53" s="66"/>
      <c r="AM53" s="66"/>
      <c r="AN53" s="66"/>
      <c r="AO53" s="64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70"/>
      <c r="BA53" s="7">
        <v>2</v>
      </c>
      <c r="BB53" s="10">
        <f>SUM(BA53)/164</f>
        <v>0.012195121951219513</v>
      </c>
      <c r="BC53" s="3">
        <f>LOG(BB53)</f>
        <v>-1.9138138523837167</v>
      </c>
      <c r="BD53" s="11">
        <f>SUM(BB53*BC53)</f>
        <v>-0.023339193321752643</v>
      </c>
      <c r="BE53" s="3">
        <v>2</v>
      </c>
      <c r="BF53" s="3">
        <f>SUM(BE53)/187</f>
        <v>0.0106951871657754</v>
      </c>
      <c r="BG53" s="3">
        <f>LOG(BF53)</f>
        <v>-1.9708116108725178</v>
      </c>
      <c r="BH53" s="11">
        <f>SUM(BF53*BG53)</f>
        <v>-0.021078199046764896</v>
      </c>
      <c r="BI53" s="3">
        <v>3</v>
      </c>
      <c r="BJ53" s="3">
        <f>SUM(BI53)/153</f>
        <v>0.0196078431372549</v>
      </c>
      <c r="BK53" s="3">
        <f>LOG(BJ53)</f>
        <v>-1.7075701760979363</v>
      </c>
      <c r="BL53" s="11">
        <f>SUM(BJ53*BK53)</f>
        <v>-0.033481768158783065</v>
      </c>
      <c r="BM53" s="7"/>
      <c r="BQ53" s="3">
        <v>8</v>
      </c>
      <c r="BR53" s="3">
        <f>SUM(BQ53)/183</f>
        <v>0.04371584699453552</v>
      </c>
      <c r="BS53" s="3">
        <f>LOG(BR53)</f>
        <v>-1.359361102738486</v>
      </c>
      <c r="BT53" s="11">
        <f>SUM(BR53*BS53)</f>
        <v>-0.05942562197763873</v>
      </c>
      <c r="BU53" s="3">
        <v>2</v>
      </c>
      <c r="BV53">
        <f>SUM(BU53)/169</f>
        <v>0.011834319526627219</v>
      </c>
      <c r="BW53" s="3">
        <f>LOG(BV53)</f>
        <v>-1.9268567089496924</v>
      </c>
      <c r="BX53" s="33">
        <f>SUM(BV53*BW53)</f>
        <v>-0.022803037975736004</v>
      </c>
    </row>
    <row r="54" spans="1:76" ht="18">
      <c r="A54" s="37"/>
      <c r="B54" s="37"/>
      <c r="C54" s="37"/>
      <c r="D54" s="42" t="s">
        <v>68</v>
      </c>
      <c r="E54" s="43"/>
      <c r="F54" s="44"/>
      <c r="G54" s="45"/>
      <c r="H54" s="45"/>
      <c r="I54" s="45"/>
      <c r="J54" s="44"/>
      <c r="K54" s="45"/>
      <c r="L54" s="45"/>
      <c r="M54" s="45"/>
      <c r="N54" s="45"/>
      <c r="O54" s="45"/>
      <c r="P54" s="45"/>
      <c r="Q54" s="43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32"/>
      <c r="AC54" s="64"/>
      <c r="AD54" s="65"/>
      <c r="AE54" s="65"/>
      <c r="AF54" s="65"/>
      <c r="AG54" s="66"/>
      <c r="AH54" s="66"/>
      <c r="AI54" s="66"/>
      <c r="AJ54" s="66"/>
      <c r="AK54" s="66"/>
      <c r="AL54" s="66"/>
      <c r="AM54" s="66"/>
      <c r="AN54" s="66"/>
      <c r="AO54" s="64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70"/>
      <c r="BI54" s="3">
        <v>1</v>
      </c>
      <c r="BJ54" s="3">
        <f>SUM(BI54)/153</f>
        <v>0.006535947712418301</v>
      </c>
      <c r="BK54" s="3">
        <f>LOG(BJ54)</f>
        <v>-2.184691430817599</v>
      </c>
      <c r="BL54" s="11">
        <f>SUM(BJ54*BK54)</f>
        <v>-0.01427902895959215</v>
      </c>
      <c r="BM54" s="7"/>
      <c r="BX54" s="34"/>
    </row>
    <row r="55" spans="1:76" ht="18">
      <c r="A55" s="37"/>
      <c r="B55" s="37"/>
      <c r="C55" s="37"/>
      <c r="D55" s="42" t="s">
        <v>69</v>
      </c>
      <c r="E55" s="43"/>
      <c r="F55" s="44"/>
      <c r="G55" s="45"/>
      <c r="H55" s="45"/>
      <c r="I55" s="45"/>
      <c r="J55" s="44"/>
      <c r="K55" s="45"/>
      <c r="L55" s="45"/>
      <c r="M55" s="45"/>
      <c r="N55" s="45"/>
      <c r="O55" s="45"/>
      <c r="P55" s="45"/>
      <c r="Q55" s="43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32"/>
      <c r="AC55" s="64"/>
      <c r="AD55" s="65"/>
      <c r="AE55" s="65"/>
      <c r="AF55" s="65"/>
      <c r="AG55" s="66"/>
      <c r="AH55" s="66"/>
      <c r="AI55" s="66"/>
      <c r="AJ55" s="66"/>
      <c r="AK55" s="66"/>
      <c r="AL55" s="66"/>
      <c r="AM55" s="66"/>
      <c r="AN55" s="66"/>
      <c r="AO55" s="64">
        <v>15</v>
      </c>
      <c r="AP55" s="66">
        <f>SUM(AO55)/163</f>
        <v>0.09202453987730061</v>
      </c>
      <c r="AQ55" s="66">
        <f>LOG(AP55)</f>
        <v>-1.0360963453482765</v>
      </c>
      <c r="AR55" s="67">
        <f>SUM(AP55*AQ55)</f>
        <v>-0.0953462894492279</v>
      </c>
      <c r="AS55" s="66">
        <v>9</v>
      </c>
      <c r="AT55" s="66">
        <f>SUM(AS55)/167</f>
        <v>0.05389221556886228</v>
      </c>
      <c r="AU55" s="66">
        <f>LOG(AT55)</f>
        <v>-1.2684739617082583</v>
      </c>
      <c r="AV55" s="67">
        <f>SUM(AT55*AU55)</f>
        <v>-0.06836087218787021</v>
      </c>
      <c r="AW55" s="66">
        <v>6</v>
      </c>
      <c r="AX55" s="66">
        <f>SUM(AW55)/184</f>
        <v>0.03260869565217391</v>
      </c>
      <c r="AY55" s="66">
        <f>LOG(AX55)</f>
        <v>-1.4866665726258927</v>
      </c>
      <c r="AZ55" s="71">
        <f>SUM(AX55*AY55)</f>
        <v>-0.04847825780301824</v>
      </c>
      <c r="BM55" s="7"/>
      <c r="BX55" s="34"/>
    </row>
    <row r="56" spans="1:76" ht="18">
      <c r="A56" s="37"/>
      <c r="B56" s="37"/>
      <c r="C56" s="37"/>
      <c r="D56" s="42" t="s">
        <v>210</v>
      </c>
      <c r="E56" s="43"/>
      <c r="F56" s="44"/>
      <c r="G56" s="45"/>
      <c r="H56" s="45"/>
      <c r="I56" s="45"/>
      <c r="J56" s="44"/>
      <c r="K56" s="45"/>
      <c r="L56" s="45"/>
      <c r="M56" s="45"/>
      <c r="N56" s="45"/>
      <c r="O56" s="45"/>
      <c r="P56" s="45"/>
      <c r="Q56" s="43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32"/>
      <c r="AC56" s="64"/>
      <c r="AD56" s="65"/>
      <c r="AE56" s="65"/>
      <c r="AF56" s="65"/>
      <c r="AG56" s="66"/>
      <c r="AH56" s="66"/>
      <c r="AI56" s="66"/>
      <c r="AJ56" s="66"/>
      <c r="AK56" s="66"/>
      <c r="AL56" s="66"/>
      <c r="AM56" s="66"/>
      <c r="AN56" s="66"/>
      <c r="AO56" s="64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70"/>
      <c r="BM56" s="7"/>
      <c r="BU56" s="3">
        <v>3</v>
      </c>
      <c r="BV56">
        <f>SUM(BU56)/169</f>
        <v>0.01775147928994083</v>
      </c>
      <c r="BW56" s="3">
        <f>LOG(BV56)</f>
        <v>-1.750765449894011</v>
      </c>
      <c r="BX56" s="33">
        <f>SUM(BV56*BW56)</f>
        <v>-0.031078676625337476</v>
      </c>
    </row>
    <row r="57" spans="1:76" ht="18">
      <c r="A57" s="37"/>
      <c r="B57" s="37"/>
      <c r="C57" s="37" t="s">
        <v>70</v>
      </c>
      <c r="D57" s="42" t="s">
        <v>71</v>
      </c>
      <c r="E57" s="43"/>
      <c r="F57" s="44"/>
      <c r="G57" s="45"/>
      <c r="H57" s="45"/>
      <c r="I57" s="45"/>
      <c r="J57" s="44"/>
      <c r="K57" s="45"/>
      <c r="L57" s="45"/>
      <c r="M57" s="45"/>
      <c r="N57" s="45"/>
      <c r="O57" s="45"/>
      <c r="P57" s="45"/>
      <c r="Q57" s="43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32"/>
      <c r="AC57" s="64"/>
      <c r="AD57" s="65"/>
      <c r="AE57" s="65"/>
      <c r="AF57" s="65"/>
      <c r="AG57" s="66"/>
      <c r="AH57" s="66"/>
      <c r="AI57" s="66"/>
      <c r="AJ57" s="66"/>
      <c r="AK57" s="66">
        <v>2</v>
      </c>
      <c r="AL57" s="66">
        <f>SUM(AK57)/150</f>
        <v>0.013333333333333334</v>
      </c>
      <c r="AM57" s="66">
        <f>LOG(AL57)</f>
        <v>-1.8750612633917</v>
      </c>
      <c r="AN57" s="67">
        <f>SUM(AL57*AM57)</f>
        <v>-0.025000816845222668</v>
      </c>
      <c r="AO57" s="64">
        <v>3</v>
      </c>
      <c r="AP57" s="66">
        <f>SUM(AO57)/163</f>
        <v>0.018404907975460124</v>
      </c>
      <c r="AQ57" s="66">
        <f>LOG(AP57)</f>
        <v>-1.7350663496842953</v>
      </c>
      <c r="AR57" s="67">
        <f>SUM(AP57*AQ57)</f>
        <v>-0.03193373649725697</v>
      </c>
      <c r="AS57" s="66">
        <v>10</v>
      </c>
      <c r="AT57" s="66">
        <f>SUM(AS57)/167</f>
        <v>0.059880239520958084</v>
      </c>
      <c r="AU57" s="66">
        <f>LOG(AT57)</f>
        <v>-1.2227164711475833</v>
      </c>
      <c r="AV57" s="67">
        <f>SUM(AT57*AU57)</f>
        <v>-0.07321655515853792</v>
      </c>
      <c r="AW57" s="66">
        <v>15</v>
      </c>
      <c r="AX57" s="66">
        <f>SUM(AW57)/184</f>
        <v>0.08152173913043478</v>
      </c>
      <c r="AY57" s="66">
        <f>LOG(AX57)</f>
        <v>-1.0887265639538553</v>
      </c>
      <c r="AZ57" s="71">
        <f>SUM(AX57*AY57)</f>
        <v>-0.08875488293102081</v>
      </c>
      <c r="BA57" s="7">
        <v>19</v>
      </c>
      <c r="BB57" s="10">
        <f>SUM(BA57)/164</f>
        <v>0.11585365853658537</v>
      </c>
      <c r="BC57" s="3">
        <f>LOG(BB57)</f>
        <v>-0.9360902470948689</v>
      </c>
      <c r="BD57" s="11">
        <f>SUM(BB57*BC57)</f>
        <v>-0.10844947984635676</v>
      </c>
      <c r="BE57" s="3">
        <v>7</v>
      </c>
      <c r="BF57" s="3">
        <f>SUM(BE57)/187</f>
        <v>0.0374331550802139</v>
      </c>
      <c r="BG57" s="3">
        <f>LOG(BF57)</f>
        <v>-1.426743566522242</v>
      </c>
      <c r="BH57" s="11">
        <f>SUM(BF57*BG57)</f>
        <v>-0.053407513185324565</v>
      </c>
      <c r="BI57" s="3">
        <v>23</v>
      </c>
      <c r="BJ57" s="3">
        <f>SUM(BI57)/153</f>
        <v>0.1503267973856209</v>
      </c>
      <c r="BK57" s="3">
        <f>LOG(BJ57)</f>
        <v>-0.8229635948000059</v>
      </c>
      <c r="BL57" s="11">
        <f>SUM(BJ57*BK57)</f>
        <v>-0.12371348157124272</v>
      </c>
      <c r="BM57" s="7">
        <v>3</v>
      </c>
      <c r="BN57" s="3">
        <f>SUM(BM57)/194</f>
        <v>0.015463917525773196</v>
      </c>
      <c r="BO57" s="3">
        <f>LOG(BN57)</f>
        <v>-1.8106804752105636</v>
      </c>
      <c r="BP57" s="11">
        <f>SUM(BN57*BO57)</f>
        <v>-0.028000213534183974</v>
      </c>
      <c r="BQ57" s="3">
        <v>8</v>
      </c>
      <c r="BR57" s="3">
        <f>SUM(BQ57)/183</f>
        <v>0.04371584699453552</v>
      </c>
      <c r="BS57" s="3">
        <f>LOG(BR57)</f>
        <v>-1.359361102738486</v>
      </c>
      <c r="BT57" s="11">
        <f>SUM(BR57*BS57)</f>
        <v>-0.05942562197763873</v>
      </c>
      <c r="BU57" s="3">
        <v>1</v>
      </c>
      <c r="BV57">
        <f>SUM(BU57)/169</f>
        <v>0.005917159763313609</v>
      </c>
      <c r="BW57" s="3">
        <f>LOG(BV57)</f>
        <v>-2.2278867046136734</v>
      </c>
      <c r="BX57" s="33">
        <f>SUM(BV57*BW57)</f>
        <v>-0.013182761565761382</v>
      </c>
    </row>
    <row r="58" spans="1:76" ht="18">
      <c r="A58" s="37"/>
      <c r="B58" s="37"/>
      <c r="C58" s="37" t="s">
        <v>72</v>
      </c>
      <c r="D58" s="42" t="s">
        <v>251</v>
      </c>
      <c r="E58" s="43"/>
      <c r="F58" s="44"/>
      <c r="G58" s="45"/>
      <c r="H58" s="45"/>
      <c r="I58" s="45"/>
      <c r="J58" s="44"/>
      <c r="K58" s="45"/>
      <c r="L58" s="45"/>
      <c r="M58" s="45"/>
      <c r="N58" s="45"/>
      <c r="O58" s="45"/>
      <c r="P58" s="45"/>
      <c r="Q58" s="43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32"/>
      <c r="AC58" s="64"/>
      <c r="AD58" s="65"/>
      <c r="AE58" s="65"/>
      <c r="AF58" s="65"/>
      <c r="AG58" s="66"/>
      <c r="AH58" s="66"/>
      <c r="AI58" s="66"/>
      <c r="AJ58" s="66"/>
      <c r="AK58" s="66"/>
      <c r="AL58" s="66"/>
      <c r="AM58" s="66"/>
      <c r="AN58" s="66"/>
      <c r="AO58" s="64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70"/>
      <c r="BI58" s="3">
        <v>10</v>
      </c>
      <c r="BJ58" s="3">
        <f>SUM(BI58)/153</f>
        <v>0.06535947712418301</v>
      </c>
      <c r="BK58" s="3">
        <f>LOG(BJ58)</f>
        <v>-1.1846914308175989</v>
      </c>
      <c r="BL58" s="11">
        <f>SUM(BJ58*BK58)</f>
        <v>-0.0774308124717385</v>
      </c>
      <c r="BM58" s="7"/>
      <c r="BX58" s="34"/>
    </row>
    <row r="59" spans="1:76" ht="18">
      <c r="A59" s="37"/>
      <c r="B59" s="37"/>
      <c r="C59" s="37"/>
      <c r="D59" s="42" t="s">
        <v>73</v>
      </c>
      <c r="E59" s="43"/>
      <c r="F59" s="44"/>
      <c r="G59" s="45"/>
      <c r="H59" s="45"/>
      <c r="I59" s="45"/>
      <c r="J59" s="44"/>
      <c r="K59" s="45"/>
      <c r="L59" s="45"/>
      <c r="M59" s="45"/>
      <c r="N59" s="45"/>
      <c r="O59" s="45"/>
      <c r="P59" s="45"/>
      <c r="Q59" s="43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32"/>
      <c r="AC59" s="64"/>
      <c r="AD59" s="65"/>
      <c r="AE59" s="65"/>
      <c r="AF59" s="65"/>
      <c r="AG59" s="66">
        <v>2</v>
      </c>
      <c r="AH59" s="66">
        <f>SUM(AG59)/77</f>
        <v>0.025974025974025976</v>
      </c>
      <c r="AI59" s="66">
        <f>LOG(AH59)</f>
        <v>-1.5854607295085006</v>
      </c>
      <c r="AJ59" s="67">
        <f>SUM(AH59*AI59)</f>
        <v>-0.041180798169051964</v>
      </c>
      <c r="AK59" s="66">
        <v>2</v>
      </c>
      <c r="AL59" s="66">
        <f>SUM(AK59)/150</f>
        <v>0.013333333333333334</v>
      </c>
      <c r="AM59" s="66">
        <f>LOG(AL59)</f>
        <v>-1.8750612633917</v>
      </c>
      <c r="AN59" s="67">
        <f>SUM(AL59*AM59)</f>
        <v>-0.025000816845222668</v>
      </c>
      <c r="AO59" s="64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70"/>
      <c r="BA59" s="7">
        <v>4</v>
      </c>
      <c r="BB59" s="10">
        <f>SUM(BA59)/164</f>
        <v>0.024390243902439025</v>
      </c>
      <c r="BC59" s="3">
        <f>LOG(BB59)</f>
        <v>-1.6127838567197355</v>
      </c>
      <c r="BD59" s="11">
        <f>SUM(BB59*BC59)</f>
        <v>-0.03933619162731062</v>
      </c>
      <c r="BE59" s="3">
        <v>2</v>
      </c>
      <c r="BF59" s="3">
        <f>SUM(BE59)/187</f>
        <v>0.0106951871657754</v>
      </c>
      <c r="BG59" s="3">
        <f>LOG(BF59)</f>
        <v>-1.9708116108725178</v>
      </c>
      <c r="BH59" s="11">
        <f>SUM(BF59*BG59)</f>
        <v>-0.021078199046764896</v>
      </c>
      <c r="BI59" s="3">
        <v>3</v>
      </c>
      <c r="BJ59" s="3">
        <f>SUM(BI59)/153</f>
        <v>0.0196078431372549</v>
      </c>
      <c r="BK59" s="3">
        <f>LOG(BJ59)</f>
        <v>-1.7075701760979363</v>
      </c>
      <c r="BL59" s="11">
        <f>SUM(BJ59*BK59)</f>
        <v>-0.033481768158783065</v>
      </c>
      <c r="BM59" s="7"/>
      <c r="BX59" s="34"/>
    </row>
    <row r="60" spans="1:76" ht="18">
      <c r="A60" s="37"/>
      <c r="B60" s="37"/>
      <c r="C60" s="37"/>
      <c r="D60" s="42" t="s">
        <v>74</v>
      </c>
      <c r="E60" s="43"/>
      <c r="F60" s="44"/>
      <c r="G60" s="45"/>
      <c r="H60" s="45"/>
      <c r="I60" s="45"/>
      <c r="J60" s="44"/>
      <c r="K60" s="45"/>
      <c r="L60" s="45"/>
      <c r="M60" s="45"/>
      <c r="N60" s="45"/>
      <c r="O60" s="45"/>
      <c r="P60" s="45"/>
      <c r="Q60" s="43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32"/>
      <c r="AC60" s="64"/>
      <c r="AD60" s="65"/>
      <c r="AE60" s="65"/>
      <c r="AF60" s="65"/>
      <c r="AG60" s="66"/>
      <c r="AH60" s="66"/>
      <c r="AI60" s="66"/>
      <c r="AJ60" s="66"/>
      <c r="AK60" s="66">
        <v>1</v>
      </c>
      <c r="AL60" s="66">
        <f>SUM(AK60)/150</f>
        <v>0.006666666666666667</v>
      </c>
      <c r="AM60" s="66">
        <f>LOG(AL60)</f>
        <v>-2.1760912590556813</v>
      </c>
      <c r="AN60" s="67">
        <f>SUM(AL60*AM60)</f>
        <v>-0.01450727506037121</v>
      </c>
      <c r="AO60" s="64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70"/>
      <c r="BI60" s="3">
        <v>6</v>
      </c>
      <c r="BJ60" s="3">
        <f>SUM(BI60)/153</f>
        <v>0.0392156862745098</v>
      </c>
      <c r="BK60" s="3">
        <f>LOG(BJ60)</f>
        <v>-1.4065401804339552</v>
      </c>
      <c r="BL60" s="11">
        <f>SUM(BJ60*BK60)</f>
        <v>-0.0551584384483904</v>
      </c>
      <c r="BM60" s="7"/>
      <c r="BX60" s="34"/>
    </row>
    <row r="61" spans="1:76" ht="18">
      <c r="A61" s="37"/>
      <c r="B61" s="37" t="s">
        <v>76</v>
      </c>
      <c r="C61" s="37" t="s">
        <v>77</v>
      </c>
      <c r="D61" s="42" t="s">
        <v>78</v>
      </c>
      <c r="E61" s="43"/>
      <c r="F61" s="44"/>
      <c r="G61" s="45"/>
      <c r="H61" s="45"/>
      <c r="I61" s="45"/>
      <c r="J61" s="44"/>
      <c r="K61" s="45"/>
      <c r="L61" s="45"/>
      <c r="M61" s="45"/>
      <c r="N61" s="45"/>
      <c r="O61" s="45"/>
      <c r="P61" s="45"/>
      <c r="Q61" s="43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32"/>
      <c r="AC61" s="64"/>
      <c r="AD61" s="65"/>
      <c r="AE61" s="65"/>
      <c r="AF61" s="65"/>
      <c r="AG61" s="66"/>
      <c r="AH61" s="66"/>
      <c r="AI61" s="66"/>
      <c r="AJ61" s="66"/>
      <c r="AK61" s="66"/>
      <c r="AL61" s="66"/>
      <c r="AM61" s="66"/>
      <c r="AN61" s="66"/>
      <c r="AO61" s="64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70"/>
      <c r="BI61" s="3">
        <v>3</v>
      </c>
      <c r="BJ61" s="3">
        <f>SUM(BI61)/153</f>
        <v>0.0196078431372549</v>
      </c>
      <c r="BK61" s="3">
        <f>LOG(BJ61)</f>
        <v>-1.7075701760979363</v>
      </c>
      <c r="BL61" s="11">
        <f>SUM(BJ61*BK61)</f>
        <v>-0.033481768158783065</v>
      </c>
      <c r="BM61" s="7"/>
      <c r="BX61" s="34"/>
    </row>
    <row r="62" spans="1:76" ht="18">
      <c r="A62" s="37"/>
      <c r="B62" s="37"/>
      <c r="C62" s="37"/>
      <c r="D62" s="42" t="s">
        <v>79</v>
      </c>
      <c r="E62" s="43"/>
      <c r="F62" s="44"/>
      <c r="G62" s="45"/>
      <c r="H62" s="45"/>
      <c r="I62" s="45"/>
      <c r="J62" s="44"/>
      <c r="K62" s="45"/>
      <c r="L62" s="45"/>
      <c r="M62" s="45"/>
      <c r="N62" s="45"/>
      <c r="O62" s="45"/>
      <c r="P62" s="45"/>
      <c r="Q62" s="43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32"/>
      <c r="AC62" s="64"/>
      <c r="AD62" s="65"/>
      <c r="AE62" s="65"/>
      <c r="AF62" s="65"/>
      <c r="AG62" s="66"/>
      <c r="AH62" s="66"/>
      <c r="AI62" s="66"/>
      <c r="AJ62" s="66"/>
      <c r="AK62" s="66"/>
      <c r="AL62" s="66"/>
      <c r="AM62" s="66"/>
      <c r="AN62" s="66"/>
      <c r="AO62" s="64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70"/>
      <c r="BA62" s="7">
        <v>2</v>
      </c>
      <c r="BB62" s="10">
        <f>SUM(BA62)/164</f>
        <v>0.012195121951219513</v>
      </c>
      <c r="BC62" s="3">
        <f>LOG(BB62)</f>
        <v>-1.9138138523837167</v>
      </c>
      <c r="BD62" s="11">
        <f>SUM(BB62*BC62)</f>
        <v>-0.023339193321752643</v>
      </c>
      <c r="BE62" s="3">
        <v>3</v>
      </c>
      <c r="BF62" s="3">
        <f>SUM(BE62)/187</f>
        <v>0.016042780748663103</v>
      </c>
      <c r="BG62" s="3">
        <f>LOG(BF62)</f>
        <v>-1.7947203518168364</v>
      </c>
      <c r="BH62" s="11">
        <f>SUM(BF62*BG62)</f>
        <v>-0.028792305109361014</v>
      </c>
      <c r="BM62" s="7"/>
      <c r="BX62" s="34"/>
    </row>
    <row r="63" spans="1:76" ht="18">
      <c r="A63" s="37"/>
      <c r="B63" s="37"/>
      <c r="C63" s="37"/>
      <c r="D63" s="42" t="s">
        <v>252</v>
      </c>
      <c r="E63" s="43"/>
      <c r="F63" s="44"/>
      <c r="G63" s="45"/>
      <c r="H63" s="45"/>
      <c r="I63" s="45"/>
      <c r="J63" s="44"/>
      <c r="K63" s="45"/>
      <c r="L63" s="45"/>
      <c r="M63" s="45"/>
      <c r="N63" s="45"/>
      <c r="O63" s="45"/>
      <c r="P63" s="45"/>
      <c r="Q63" s="43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32"/>
      <c r="AC63" s="64"/>
      <c r="AD63" s="65"/>
      <c r="AE63" s="65"/>
      <c r="AF63" s="65"/>
      <c r="AG63" s="66">
        <v>2</v>
      </c>
      <c r="AH63" s="66">
        <f>SUM(AG63)/77</f>
        <v>0.025974025974025976</v>
      </c>
      <c r="AI63" s="66">
        <f>LOG(AH63)</f>
        <v>-1.5854607295085006</v>
      </c>
      <c r="AJ63" s="67">
        <f>SUM(AH63*AI63)</f>
        <v>-0.041180798169051964</v>
      </c>
      <c r="AK63" s="66"/>
      <c r="AL63" s="66"/>
      <c r="AM63" s="66"/>
      <c r="AN63" s="66"/>
      <c r="AO63" s="64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70"/>
      <c r="BM63" s="7"/>
      <c r="BQ63" s="3">
        <v>3</v>
      </c>
      <c r="BR63" s="3">
        <f>SUM(BQ63)/183</f>
        <v>0.01639344262295082</v>
      </c>
      <c r="BS63" s="3">
        <f>LOG(BR63)</f>
        <v>-1.785329835010767</v>
      </c>
      <c r="BT63" s="11">
        <f>SUM(BR63*BS63)</f>
        <v>-0.029267702213291263</v>
      </c>
      <c r="BX63" s="34"/>
    </row>
    <row r="64" spans="1:76" ht="18">
      <c r="A64" s="37"/>
      <c r="B64" s="37"/>
      <c r="C64" s="37"/>
      <c r="D64" s="42" t="s">
        <v>80</v>
      </c>
      <c r="E64" s="43"/>
      <c r="F64" s="44"/>
      <c r="G64" s="45"/>
      <c r="H64" s="45"/>
      <c r="I64" s="45"/>
      <c r="J64" s="44"/>
      <c r="K64" s="45"/>
      <c r="L64" s="45"/>
      <c r="M64" s="45"/>
      <c r="N64" s="45"/>
      <c r="O64" s="45"/>
      <c r="P64" s="45"/>
      <c r="Q64" s="43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32"/>
      <c r="AC64" s="64"/>
      <c r="AD64" s="65"/>
      <c r="AE64" s="65"/>
      <c r="AF64" s="65"/>
      <c r="AG64" s="66">
        <v>1</v>
      </c>
      <c r="AH64" s="66">
        <f>SUM(AG64)/77</f>
        <v>0.012987012987012988</v>
      </c>
      <c r="AI64" s="66">
        <f>LOG(AH64)</f>
        <v>-1.8864907251724818</v>
      </c>
      <c r="AJ64" s="67">
        <f>SUM(AH64*AI64)</f>
        <v>-0.024499879547694572</v>
      </c>
      <c r="AK64" s="66"/>
      <c r="AL64" s="66"/>
      <c r="AM64" s="66"/>
      <c r="AN64" s="66"/>
      <c r="AO64" s="64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70"/>
      <c r="BE64" s="3">
        <v>1</v>
      </c>
      <c r="BF64" s="3">
        <f>SUM(BE64)/187</f>
        <v>0.0053475935828877</v>
      </c>
      <c r="BG64" s="3">
        <f>LOG(BF64)</f>
        <v>-2.271841606536499</v>
      </c>
      <c r="BH64" s="11">
        <f>SUM(BF64*BG64)</f>
        <v>-0.012148885596451865</v>
      </c>
      <c r="BM64" s="7"/>
      <c r="BX64" s="34"/>
    </row>
    <row r="65" spans="1:76" ht="18">
      <c r="A65" s="37"/>
      <c r="B65" s="37"/>
      <c r="C65" s="37"/>
      <c r="D65" s="42" t="s">
        <v>81</v>
      </c>
      <c r="E65" s="43"/>
      <c r="F65" s="44"/>
      <c r="G65" s="45"/>
      <c r="H65" s="45"/>
      <c r="I65" s="45"/>
      <c r="J65" s="44"/>
      <c r="K65" s="45"/>
      <c r="L65" s="45"/>
      <c r="M65" s="45"/>
      <c r="N65" s="45"/>
      <c r="O65" s="45"/>
      <c r="P65" s="45"/>
      <c r="Q65" s="43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32"/>
      <c r="AC65" s="64">
        <v>4</v>
      </c>
      <c r="AD65" s="65">
        <f>SUM(AC65)/132</f>
        <v>0.030303030303030304</v>
      </c>
      <c r="AE65" s="66">
        <f>LOG(AD65)</f>
        <v>-1.5185139398778875</v>
      </c>
      <c r="AF65" s="67">
        <f>SUM(AD65*AE65)</f>
        <v>-0.04601557393569356</v>
      </c>
      <c r="AG65" s="66"/>
      <c r="AH65" s="66"/>
      <c r="AI65" s="66"/>
      <c r="AJ65" s="66"/>
      <c r="AK65" s="66">
        <v>1</v>
      </c>
      <c r="AL65" s="66">
        <f>SUM(AK65)/150</f>
        <v>0.006666666666666667</v>
      </c>
      <c r="AM65" s="66">
        <f>LOG(AL65)</f>
        <v>-2.1760912590556813</v>
      </c>
      <c r="AN65" s="67">
        <f>SUM(AL65*AM65)</f>
        <v>-0.01450727506037121</v>
      </c>
      <c r="AO65" s="64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70"/>
      <c r="BM65" s="7"/>
      <c r="BX65" s="34"/>
    </row>
    <row r="66" spans="1:76" ht="18">
      <c r="A66" s="37"/>
      <c r="B66" s="37"/>
      <c r="C66" s="37"/>
      <c r="D66" s="42" t="s">
        <v>82</v>
      </c>
      <c r="E66" s="43"/>
      <c r="F66" s="44"/>
      <c r="G66" s="45"/>
      <c r="H66" s="45"/>
      <c r="I66" s="45"/>
      <c r="J66" s="44"/>
      <c r="K66" s="45"/>
      <c r="L66" s="45"/>
      <c r="M66" s="45"/>
      <c r="N66" s="45"/>
      <c r="O66" s="45"/>
      <c r="P66" s="45"/>
      <c r="Q66" s="43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32"/>
      <c r="AC66" s="64">
        <v>1</v>
      </c>
      <c r="AD66" s="65">
        <f>SUM(AC66)/132</f>
        <v>0.007575757575757576</v>
      </c>
      <c r="AE66" s="66">
        <f>LOG(AD66)</f>
        <v>-2.12057393120585</v>
      </c>
      <c r="AF66" s="67">
        <f>SUM(AD66*AE66)</f>
        <v>-0.016064954024286742</v>
      </c>
      <c r="AG66" s="66"/>
      <c r="AH66" s="66"/>
      <c r="AI66" s="66"/>
      <c r="AJ66" s="66"/>
      <c r="AK66" s="66">
        <v>1</v>
      </c>
      <c r="AL66" s="66">
        <f>SUM(AK66)/150</f>
        <v>0.006666666666666667</v>
      </c>
      <c r="AM66" s="66">
        <f>LOG(AL66)</f>
        <v>-2.1760912590556813</v>
      </c>
      <c r="AN66" s="67">
        <f>SUM(AL66*AM66)</f>
        <v>-0.01450727506037121</v>
      </c>
      <c r="AO66" s="64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70"/>
      <c r="BM66" s="7"/>
      <c r="BX66" s="34"/>
    </row>
    <row r="67" spans="1:76" ht="18">
      <c r="A67" s="37"/>
      <c r="B67" s="37"/>
      <c r="C67" s="37"/>
      <c r="D67" s="42" t="s">
        <v>206</v>
      </c>
      <c r="E67" s="43"/>
      <c r="F67" s="44"/>
      <c r="G67" s="45"/>
      <c r="H67" s="45"/>
      <c r="I67" s="45"/>
      <c r="J67" s="44"/>
      <c r="K67" s="45"/>
      <c r="L67" s="45"/>
      <c r="M67" s="45"/>
      <c r="N67" s="45"/>
      <c r="O67" s="45"/>
      <c r="P67" s="45"/>
      <c r="Q67" s="43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32"/>
      <c r="AC67" s="64"/>
      <c r="AD67" s="65"/>
      <c r="AE67" s="65"/>
      <c r="AF67" s="65"/>
      <c r="AG67" s="66"/>
      <c r="AH67" s="66"/>
      <c r="AI67" s="66"/>
      <c r="AJ67" s="66"/>
      <c r="AK67" s="66"/>
      <c r="AL67" s="66"/>
      <c r="AM67" s="66"/>
      <c r="AN67" s="66"/>
      <c r="AO67" s="64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70"/>
      <c r="BA67" s="7">
        <v>2</v>
      </c>
      <c r="BB67" s="10">
        <f>SUM(BA67)/164</f>
        <v>0.012195121951219513</v>
      </c>
      <c r="BC67" s="3">
        <f>LOG(BB67)</f>
        <v>-1.9138138523837167</v>
      </c>
      <c r="BD67" s="11">
        <f>SUM(BB67*BC67)</f>
        <v>-0.023339193321752643</v>
      </c>
      <c r="BM67" s="7"/>
      <c r="BX67" s="34"/>
    </row>
    <row r="68" spans="1:76" ht="18">
      <c r="A68" s="37"/>
      <c r="B68" s="37"/>
      <c r="C68" s="37"/>
      <c r="D68" s="42" t="s">
        <v>209</v>
      </c>
      <c r="E68" s="43"/>
      <c r="F68" s="44"/>
      <c r="G68" s="45"/>
      <c r="H68" s="45"/>
      <c r="I68" s="45"/>
      <c r="J68" s="44"/>
      <c r="K68" s="45"/>
      <c r="L68" s="45"/>
      <c r="M68" s="45"/>
      <c r="N68" s="45"/>
      <c r="O68" s="45"/>
      <c r="P68" s="45"/>
      <c r="Q68" s="43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32"/>
      <c r="AC68" s="64"/>
      <c r="AD68" s="65"/>
      <c r="AE68" s="65"/>
      <c r="AF68" s="65"/>
      <c r="AG68" s="66"/>
      <c r="AH68" s="66"/>
      <c r="AI68" s="66"/>
      <c r="AJ68" s="66"/>
      <c r="AK68" s="66"/>
      <c r="AL68" s="66"/>
      <c r="AM68" s="66"/>
      <c r="AN68" s="66"/>
      <c r="AO68" s="64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70"/>
      <c r="BI68" s="3">
        <v>1</v>
      </c>
      <c r="BJ68" s="3">
        <f>SUM(BI68)/153</f>
        <v>0.006535947712418301</v>
      </c>
      <c r="BK68" s="3">
        <f>LOG(BJ68)</f>
        <v>-2.184691430817599</v>
      </c>
      <c r="BL68" s="11">
        <f>SUM(BJ68*BK68)</f>
        <v>-0.01427902895959215</v>
      </c>
      <c r="BM68" s="7"/>
      <c r="BX68" s="34"/>
    </row>
    <row r="69" spans="1:76" ht="18">
      <c r="A69" s="37"/>
      <c r="B69" s="37"/>
      <c r="C69" s="37"/>
      <c r="D69" s="42" t="s">
        <v>83</v>
      </c>
      <c r="E69" s="43"/>
      <c r="F69" s="44"/>
      <c r="G69" s="45"/>
      <c r="H69" s="45"/>
      <c r="I69" s="45"/>
      <c r="J69" s="44"/>
      <c r="K69" s="45"/>
      <c r="L69" s="45"/>
      <c r="M69" s="45"/>
      <c r="N69" s="45"/>
      <c r="O69" s="45"/>
      <c r="P69" s="45"/>
      <c r="Q69" s="43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32"/>
      <c r="AC69" s="64"/>
      <c r="AD69" s="65"/>
      <c r="AE69" s="65"/>
      <c r="AF69" s="65"/>
      <c r="AG69" s="66">
        <v>4</v>
      </c>
      <c r="AH69" s="66">
        <f>SUM(AG69)/77</f>
        <v>0.05194805194805195</v>
      </c>
      <c r="AI69" s="66">
        <f>LOG(AH69)</f>
        <v>-1.2844307338445196</v>
      </c>
      <c r="AJ69" s="67">
        <f>SUM(AH69*AI69)</f>
        <v>-0.0667236744854296</v>
      </c>
      <c r="AK69" s="66">
        <v>1</v>
      </c>
      <c r="AL69" s="66">
        <f aca="true" t="shared" si="3" ref="AL69:AL74">SUM(AK69)/150</f>
        <v>0.006666666666666667</v>
      </c>
      <c r="AM69" s="66">
        <f aca="true" t="shared" si="4" ref="AM69:AM74">LOG(AL69)</f>
        <v>-2.1760912590556813</v>
      </c>
      <c r="AN69" s="67">
        <f aca="true" t="shared" si="5" ref="AN69:AN74">SUM(AL69*AM69)</f>
        <v>-0.01450727506037121</v>
      </c>
      <c r="AO69" s="64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70"/>
      <c r="BA69" s="7">
        <v>18</v>
      </c>
      <c r="BB69" s="10">
        <f>SUM(BA69)/164</f>
        <v>0.10975609756097561</v>
      </c>
      <c r="BC69" s="3">
        <f>LOG(BB69)</f>
        <v>-0.9595713429443918</v>
      </c>
      <c r="BD69" s="11">
        <f>SUM(BB69*BC69)</f>
        <v>-0.10531880593292106</v>
      </c>
      <c r="BE69" s="3">
        <v>15</v>
      </c>
      <c r="BF69" s="3">
        <f>SUM(BE69)/187</f>
        <v>0.08021390374331551</v>
      </c>
      <c r="BG69" s="3">
        <f>LOG(BF69)</f>
        <v>-1.0957503474808177</v>
      </c>
      <c r="BH69" s="11">
        <f>SUM(BF69*BG69)</f>
        <v>-0.08789441289953083</v>
      </c>
      <c r="BI69" s="3">
        <v>5</v>
      </c>
      <c r="BJ69" s="3">
        <f>SUM(BI69)/153</f>
        <v>0.032679738562091505</v>
      </c>
      <c r="BK69" s="3">
        <f>LOG(BJ69)</f>
        <v>-1.48572142648158</v>
      </c>
      <c r="BL69" s="11">
        <f>SUM(BJ69*BK69)</f>
        <v>-0.04855298779351568</v>
      </c>
      <c r="BM69" s="7"/>
      <c r="BQ69" s="3">
        <v>4</v>
      </c>
      <c r="BR69" s="3">
        <f>SUM(BQ69)/183</f>
        <v>0.02185792349726776</v>
      </c>
      <c r="BS69" s="3">
        <f>LOG(BR69)</f>
        <v>-1.660391098402467</v>
      </c>
      <c r="BT69" s="11">
        <f>SUM(BR69*BS69)</f>
        <v>-0.036292701604425506</v>
      </c>
      <c r="BU69" s="3">
        <v>6</v>
      </c>
      <c r="BV69">
        <f>SUM(BU69)/169</f>
        <v>0.03550295857988166</v>
      </c>
      <c r="BW69" s="3">
        <f>LOG(BV69)</f>
        <v>-1.4497354542300298</v>
      </c>
      <c r="BX69" s="33">
        <f>SUM(BV69*BW69)</f>
        <v>-0.05146989778331467</v>
      </c>
    </row>
    <row r="70" spans="1:76" ht="18">
      <c r="A70" s="37"/>
      <c r="B70" s="37"/>
      <c r="C70" s="37"/>
      <c r="D70" s="37" t="s">
        <v>253</v>
      </c>
      <c r="E70" s="43"/>
      <c r="F70" s="44"/>
      <c r="G70" s="45"/>
      <c r="H70" s="45"/>
      <c r="I70" s="45"/>
      <c r="J70" s="44"/>
      <c r="K70" s="45"/>
      <c r="L70" s="45"/>
      <c r="M70" s="45"/>
      <c r="N70" s="45"/>
      <c r="O70" s="45"/>
      <c r="P70" s="45"/>
      <c r="Q70" s="43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32"/>
      <c r="AC70" s="64"/>
      <c r="AD70" s="65"/>
      <c r="AE70" s="65"/>
      <c r="AF70" s="65"/>
      <c r="AG70" s="66"/>
      <c r="AH70" s="66"/>
      <c r="AI70" s="66"/>
      <c r="AJ70" s="66"/>
      <c r="AK70" s="66">
        <v>1</v>
      </c>
      <c r="AL70" s="66">
        <f t="shared" si="3"/>
        <v>0.006666666666666667</v>
      </c>
      <c r="AM70" s="66">
        <f t="shared" si="4"/>
        <v>-2.1760912590556813</v>
      </c>
      <c r="AN70" s="67">
        <f t="shared" si="5"/>
        <v>-0.01450727506037121</v>
      </c>
      <c r="AO70" s="64"/>
      <c r="AP70" s="66"/>
      <c r="AQ70" s="66"/>
      <c r="AR70" s="66"/>
      <c r="AS70" s="66">
        <v>1</v>
      </c>
      <c r="AT70" s="66">
        <f>SUM(AS70)/167</f>
        <v>0.005988023952095809</v>
      </c>
      <c r="AU70" s="66">
        <f>LOG(AT70)</f>
        <v>-2.2227164711475833</v>
      </c>
      <c r="AV70" s="67">
        <f>SUM(AT70*AU70)</f>
        <v>-0.013309679467949602</v>
      </c>
      <c r="AW70" s="66"/>
      <c r="AX70" s="66"/>
      <c r="AY70" s="66"/>
      <c r="AZ70" s="70"/>
      <c r="BM70" s="7"/>
      <c r="BQ70" s="3">
        <v>5</v>
      </c>
      <c r="BR70" s="3">
        <f>SUM(BQ70)/183</f>
        <v>0.0273224043715847</v>
      </c>
      <c r="BS70" s="3">
        <f>LOG(BR70)</f>
        <v>-1.5634810853944108</v>
      </c>
      <c r="BT70" s="11">
        <f>SUM(BR70*BS70)</f>
        <v>-0.042718062442470235</v>
      </c>
      <c r="BX70" s="34"/>
    </row>
    <row r="71" spans="1:76" ht="18">
      <c r="A71" s="37"/>
      <c r="B71" s="37"/>
      <c r="C71" s="37"/>
      <c r="D71" s="42" t="s">
        <v>84</v>
      </c>
      <c r="E71" s="43"/>
      <c r="F71" s="44"/>
      <c r="G71" s="45"/>
      <c r="H71" s="45"/>
      <c r="I71" s="45"/>
      <c r="J71" s="44"/>
      <c r="K71" s="45"/>
      <c r="L71" s="45"/>
      <c r="M71" s="45"/>
      <c r="N71" s="45"/>
      <c r="O71" s="45"/>
      <c r="P71" s="45"/>
      <c r="Q71" s="43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32"/>
      <c r="AC71" s="64">
        <v>1</v>
      </c>
      <c r="AD71" s="65">
        <f>SUM(AC71)/132</f>
        <v>0.007575757575757576</v>
      </c>
      <c r="AE71" s="66">
        <f>LOG(AD71)</f>
        <v>-2.12057393120585</v>
      </c>
      <c r="AF71" s="67">
        <f>SUM(AD71*AE71)</f>
        <v>-0.016064954024286742</v>
      </c>
      <c r="AG71" s="66"/>
      <c r="AH71" s="66"/>
      <c r="AI71" s="66"/>
      <c r="AJ71" s="66"/>
      <c r="AK71" s="66">
        <v>2</v>
      </c>
      <c r="AL71" s="66">
        <f t="shared" si="3"/>
        <v>0.013333333333333334</v>
      </c>
      <c r="AM71" s="66">
        <f t="shared" si="4"/>
        <v>-1.8750612633917</v>
      </c>
      <c r="AN71" s="67">
        <f t="shared" si="5"/>
        <v>-0.025000816845222668</v>
      </c>
      <c r="AO71" s="64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70"/>
      <c r="BM71" s="7"/>
      <c r="BX71" s="34"/>
    </row>
    <row r="72" spans="1:76" ht="18">
      <c r="A72" s="37"/>
      <c r="B72" s="37"/>
      <c r="C72" s="37"/>
      <c r="D72" s="42" t="s">
        <v>85</v>
      </c>
      <c r="E72" s="43"/>
      <c r="F72" s="44"/>
      <c r="G72" s="45"/>
      <c r="H72" s="45"/>
      <c r="I72" s="45"/>
      <c r="J72" s="44"/>
      <c r="K72" s="45"/>
      <c r="L72" s="45"/>
      <c r="M72" s="45"/>
      <c r="N72" s="45"/>
      <c r="O72" s="45"/>
      <c r="P72" s="45"/>
      <c r="Q72" s="43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32"/>
      <c r="AC72" s="64">
        <v>33</v>
      </c>
      <c r="AD72" s="65">
        <f>SUM(AC72)/132</f>
        <v>0.25</v>
      </c>
      <c r="AE72" s="66">
        <f>LOG(AD72)</f>
        <v>-0.6020599913279624</v>
      </c>
      <c r="AF72" s="67">
        <f>SUM(AD72*AE72)</f>
        <v>-0.1505149978319906</v>
      </c>
      <c r="AG72" s="66">
        <v>3</v>
      </c>
      <c r="AH72" s="66">
        <f>SUM(AG72)/77</f>
        <v>0.03896103896103896</v>
      </c>
      <c r="AI72" s="66">
        <f>LOG(AH72)</f>
        <v>-1.4093694704528195</v>
      </c>
      <c r="AJ72" s="67">
        <f>SUM(AH72*AI72)</f>
        <v>-0.05491049884881115</v>
      </c>
      <c r="AK72" s="66">
        <v>24</v>
      </c>
      <c r="AL72" s="66">
        <f t="shared" si="3"/>
        <v>0.16</v>
      </c>
      <c r="AM72" s="66">
        <f t="shared" si="4"/>
        <v>-0.7958800173440752</v>
      </c>
      <c r="AN72" s="67">
        <f t="shared" si="5"/>
        <v>-0.12734080277505203</v>
      </c>
      <c r="AO72" s="64"/>
      <c r="AP72" s="66"/>
      <c r="AQ72" s="66"/>
      <c r="AR72" s="66"/>
      <c r="AS72" s="66"/>
      <c r="AT72" s="66"/>
      <c r="AU72" s="66"/>
      <c r="AV72" s="66"/>
      <c r="AW72" s="66">
        <v>3</v>
      </c>
      <c r="AX72" s="66">
        <f>SUM(AW72)/184</f>
        <v>0.016304347826086956</v>
      </c>
      <c r="AY72" s="66">
        <f>LOG(AX72)</f>
        <v>-1.787696568289874</v>
      </c>
      <c r="AZ72" s="71">
        <f>SUM(AX72*AY72)</f>
        <v>-0.02914722665690012</v>
      </c>
      <c r="BA72" s="7">
        <v>15</v>
      </c>
      <c r="BB72" s="10">
        <f>SUM(BA72)/164</f>
        <v>0.09146341463414634</v>
      </c>
      <c r="BC72" s="3">
        <f>LOG(BB72)</f>
        <v>-1.0387525889920166</v>
      </c>
      <c r="BD72" s="11">
        <f>SUM(BB72*BC72)</f>
        <v>-0.09500785874926981</v>
      </c>
      <c r="BE72" s="3">
        <v>36</v>
      </c>
      <c r="BF72" s="3">
        <f>SUM(BE72)/187</f>
        <v>0.1925133689839572</v>
      </c>
      <c r="BG72" s="3">
        <f>LOG(BF72)</f>
        <v>-0.7155391057692118</v>
      </c>
      <c r="BH72" s="11">
        <f>SUM(BF72*BG72)</f>
        <v>-0.13775084389139905</v>
      </c>
      <c r="BI72" s="3">
        <v>18</v>
      </c>
      <c r="BJ72" s="3">
        <f>SUM(BI72)/153</f>
        <v>0.11764705882352941</v>
      </c>
      <c r="BK72" s="3">
        <f>LOG(BJ72)</f>
        <v>-0.9294189257142927</v>
      </c>
      <c r="BL72" s="11">
        <f>SUM(BJ72*BK72)</f>
        <v>-0.10934340302521091</v>
      </c>
      <c r="BM72" s="7"/>
      <c r="BQ72" s="3">
        <v>1</v>
      </c>
      <c r="BR72" s="3">
        <f>SUM(BQ72)/183</f>
        <v>0.00546448087431694</v>
      </c>
      <c r="BS72" s="3">
        <f>LOG(BR72)</f>
        <v>-2.2624510897304293</v>
      </c>
      <c r="BT72" s="11">
        <f>SUM(BR72*BS72)</f>
        <v>-0.01236312070890945</v>
      </c>
      <c r="BU72" s="3">
        <v>1</v>
      </c>
      <c r="BV72">
        <f>SUM(BU72)/169</f>
        <v>0.005917159763313609</v>
      </c>
      <c r="BW72" s="3">
        <f>LOG(BV72)</f>
        <v>-2.2278867046136734</v>
      </c>
      <c r="BX72" s="33">
        <f>SUM(BV72*BW72)</f>
        <v>-0.013182761565761382</v>
      </c>
    </row>
    <row r="73" spans="1:76" ht="18">
      <c r="A73" s="37"/>
      <c r="B73" s="37"/>
      <c r="C73" s="37" t="s">
        <v>88</v>
      </c>
      <c r="D73" s="42" t="s">
        <v>89</v>
      </c>
      <c r="E73" s="43"/>
      <c r="F73" s="44"/>
      <c r="G73" s="45"/>
      <c r="H73" s="45"/>
      <c r="I73" s="45"/>
      <c r="J73" s="44"/>
      <c r="K73" s="45"/>
      <c r="L73" s="45"/>
      <c r="M73" s="45"/>
      <c r="N73" s="45"/>
      <c r="O73" s="45"/>
      <c r="P73" s="45"/>
      <c r="Q73" s="43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32"/>
      <c r="AC73" s="64"/>
      <c r="AD73" s="65"/>
      <c r="AE73" s="65"/>
      <c r="AF73" s="65"/>
      <c r="AG73" s="66"/>
      <c r="AH73" s="66"/>
      <c r="AI73" s="66"/>
      <c r="AJ73" s="66"/>
      <c r="AK73" s="66">
        <v>1</v>
      </c>
      <c r="AL73" s="66">
        <f t="shared" si="3"/>
        <v>0.006666666666666667</v>
      </c>
      <c r="AM73" s="66">
        <f t="shared" si="4"/>
        <v>-2.1760912590556813</v>
      </c>
      <c r="AN73" s="67">
        <f t="shared" si="5"/>
        <v>-0.01450727506037121</v>
      </c>
      <c r="AO73" s="64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70"/>
      <c r="BM73" s="7"/>
      <c r="BX73" s="34"/>
    </row>
    <row r="74" spans="1:76" ht="18">
      <c r="A74" s="37"/>
      <c r="B74" s="37"/>
      <c r="C74" s="37"/>
      <c r="D74" s="42" t="s">
        <v>188</v>
      </c>
      <c r="E74" s="43"/>
      <c r="F74" s="44"/>
      <c r="G74" s="45"/>
      <c r="H74" s="45"/>
      <c r="I74" s="45"/>
      <c r="J74" s="44"/>
      <c r="K74" s="45"/>
      <c r="L74" s="45"/>
      <c r="M74" s="45"/>
      <c r="N74" s="45"/>
      <c r="O74" s="45"/>
      <c r="P74" s="45"/>
      <c r="Q74" s="43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32"/>
      <c r="AC74" s="64"/>
      <c r="AD74" s="65"/>
      <c r="AE74" s="65"/>
      <c r="AF74" s="65"/>
      <c r="AG74" s="66"/>
      <c r="AH74" s="66"/>
      <c r="AI74" s="66"/>
      <c r="AJ74" s="66"/>
      <c r="AK74" s="66">
        <v>1</v>
      </c>
      <c r="AL74" s="66">
        <f t="shared" si="3"/>
        <v>0.006666666666666667</v>
      </c>
      <c r="AM74" s="66">
        <f t="shared" si="4"/>
        <v>-2.1760912590556813</v>
      </c>
      <c r="AN74" s="67">
        <f t="shared" si="5"/>
        <v>-0.01450727506037121</v>
      </c>
      <c r="AO74" s="64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70"/>
      <c r="BM74" s="7"/>
      <c r="BX74" s="34"/>
    </row>
    <row r="75" spans="1:76" ht="18">
      <c r="A75" s="37"/>
      <c r="B75" s="37"/>
      <c r="C75" s="37" t="s">
        <v>91</v>
      </c>
      <c r="D75" s="42" t="s">
        <v>254</v>
      </c>
      <c r="E75" s="43"/>
      <c r="F75" s="44"/>
      <c r="G75" s="45"/>
      <c r="H75" s="45"/>
      <c r="I75" s="45"/>
      <c r="J75" s="44"/>
      <c r="K75" s="45"/>
      <c r="L75" s="45"/>
      <c r="M75" s="45"/>
      <c r="N75" s="45"/>
      <c r="O75" s="45"/>
      <c r="P75" s="45"/>
      <c r="Q75" s="43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32"/>
      <c r="AC75" s="64"/>
      <c r="AD75" s="65"/>
      <c r="AE75" s="65"/>
      <c r="AF75" s="65"/>
      <c r="AG75" s="66"/>
      <c r="AH75" s="66"/>
      <c r="AI75" s="66"/>
      <c r="AJ75" s="66"/>
      <c r="AK75" s="66"/>
      <c r="AL75" s="66"/>
      <c r="AM75" s="66"/>
      <c r="AN75" s="66"/>
      <c r="AO75" s="64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70"/>
      <c r="BM75" s="7">
        <v>1</v>
      </c>
      <c r="BN75" s="3">
        <f>SUM(BM75)/194</f>
        <v>0.005154639175257732</v>
      </c>
      <c r="BO75" s="3">
        <f>LOG(BN75)</f>
        <v>-2.287801729930226</v>
      </c>
      <c r="BP75" s="11">
        <f>SUM(BN75*BO75)</f>
        <v>-0.011792792422320753</v>
      </c>
      <c r="BX75" s="34"/>
    </row>
    <row r="76" spans="1:76" ht="18">
      <c r="A76" s="37"/>
      <c r="B76" s="37"/>
      <c r="C76" s="37"/>
      <c r="D76" s="42" t="s">
        <v>92</v>
      </c>
      <c r="E76" s="43"/>
      <c r="F76" s="44"/>
      <c r="G76" s="45"/>
      <c r="H76" s="45"/>
      <c r="I76" s="45"/>
      <c r="J76" s="44"/>
      <c r="K76" s="45"/>
      <c r="L76" s="45"/>
      <c r="M76" s="45"/>
      <c r="N76" s="45"/>
      <c r="O76" s="45"/>
      <c r="P76" s="45"/>
      <c r="Q76" s="43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32"/>
      <c r="AC76" s="64"/>
      <c r="AD76" s="65"/>
      <c r="AE76" s="65"/>
      <c r="AF76" s="65"/>
      <c r="AG76" s="66"/>
      <c r="AH76" s="66"/>
      <c r="AI76" s="66"/>
      <c r="AJ76" s="66"/>
      <c r="AK76" s="66"/>
      <c r="AL76" s="66"/>
      <c r="AM76" s="66"/>
      <c r="AN76" s="66"/>
      <c r="AO76" s="64"/>
      <c r="AP76" s="66"/>
      <c r="AQ76" s="66"/>
      <c r="AR76" s="66"/>
      <c r="AS76" s="66"/>
      <c r="AT76" s="66"/>
      <c r="AU76" s="66"/>
      <c r="AV76" s="66"/>
      <c r="AW76" s="66">
        <v>1</v>
      </c>
      <c r="AX76" s="66">
        <f>SUM(AW76)/184</f>
        <v>0.005434782608695652</v>
      </c>
      <c r="AY76" s="66">
        <f>LOG(AX76)</f>
        <v>-2.2648178230095364</v>
      </c>
      <c r="AZ76" s="71">
        <f>SUM(AX76*AY76)</f>
        <v>-0.012308792516356176</v>
      </c>
      <c r="BM76" s="7"/>
      <c r="BX76" s="34"/>
    </row>
    <row r="77" spans="1:76" ht="18">
      <c r="A77" s="37"/>
      <c r="B77" s="37"/>
      <c r="C77" s="37"/>
      <c r="D77" s="42" t="s">
        <v>93</v>
      </c>
      <c r="E77" s="43">
        <v>8</v>
      </c>
      <c r="F77" s="44">
        <f>SUM(E77)/125</f>
        <v>0.064</v>
      </c>
      <c r="G77" s="45">
        <f>LOG(F77)</f>
        <v>-1.193820026016113</v>
      </c>
      <c r="H77" s="29">
        <f>SUM(F77*G77)</f>
        <v>-0.07640448166503123</v>
      </c>
      <c r="I77" s="45">
        <v>15</v>
      </c>
      <c r="J77" s="44">
        <f>SUM(I77)/180</f>
        <v>0.08333333333333333</v>
      </c>
      <c r="K77" s="45">
        <f>LOG(J77)</f>
        <v>-1.0791812460476249</v>
      </c>
      <c r="L77" s="29">
        <f>SUM(J77*K77)</f>
        <v>-0.08993177050396874</v>
      </c>
      <c r="M77" s="45">
        <v>1</v>
      </c>
      <c r="N77" s="45">
        <f>SUM(M77)/151</f>
        <v>0.006622516556291391</v>
      </c>
      <c r="O77" s="45">
        <f>LOG(N77)</f>
        <v>-2.1789769472931693</v>
      </c>
      <c r="P77" s="29">
        <f>SUM(N77*O77)</f>
        <v>-0.014430310909226286</v>
      </c>
      <c r="Q77" s="43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32"/>
      <c r="AC77" s="64"/>
      <c r="AD77" s="65"/>
      <c r="AE77" s="65"/>
      <c r="AF77" s="65"/>
      <c r="AG77" s="66"/>
      <c r="AH77" s="66"/>
      <c r="AI77" s="66"/>
      <c r="AJ77" s="66"/>
      <c r="AK77" s="66"/>
      <c r="AL77" s="66"/>
      <c r="AM77" s="66"/>
      <c r="AN77" s="66"/>
      <c r="AO77" s="64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70"/>
      <c r="BA77" s="7">
        <v>6</v>
      </c>
      <c r="BB77" s="10">
        <f>SUM(BA77)/164</f>
        <v>0.036585365853658534</v>
      </c>
      <c r="BC77" s="3">
        <f>LOG(BB77)</f>
        <v>-1.4366925976640543</v>
      </c>
      <c r="BD77" s="11">
        <f>SUM(BB77*BC77)</f>
        <v>-0.05256192430478247</v>
      </c>
      <c r="BE77" s="3">
        <v>2</v>
      </c>
      <c r="BF77" s="3">
        <f>SUM(BE77)/187</f>
        <v>0.0106951871657754</v>
      </c>
      <c r="BG77" s="3">
        <f>LOG(BF77)</f>
        <v>-1.9708116108725178</v>
      </c>
      <c r="BH77" s="11">
        <f>SUM(BF77*BG77)</f>
        <v>-0.021078199046764896</v>
      </c>
      <c r="BI77" s="3">
        <v>2</v>
      </c>
      <c r="BJ77" s="3">
        <f>SUM(BI77)/153</f>
        <v>0.013071895424836602</v>
      </c>
      <c r="BK77" s="3">
        <f>LOG(BJ77)</f>
        <v>-1.8836614351536176</v>
      </c>
      <c r="BL77" s="11">
        <f>SUM(BJ77*BK77)</f>
        <v>-0.02462302529612572</v>
      </c>
      <c r="BM77" s="7"/>
      <c r="BQ77" s="3">
        <v>1</v>
      </c>
      <c r="BR77" s="3">
        <f>SUM(BQ77)/183</f>
        <v>0.00546448087431694</v>
      </c>
      <c r="BS77" s="3">
        <f>LOG(BR77)</f>
        <v>-2.2624510897304293</v>
      </c>
      <c r="BT77" s="11">
        <f>SUM(BR77*BS77)</f>
        <v>-0.01236312070890945</v>
      </c>
      <c r="BU77" s="3">
        <v>9</v>
      </c>
      <c r="BV77">
        <f>SUM(BU77)/169</f>
        <v>0.05325443786982249</v>
      </c>
      <c r="BW77" s="3">
        <f>LOG(BV77)</f>
        <v>-1.2736441951743487</v>
      </c>
      <c r="BX77" s="33">
        <f>SUM(BV77*BW77)</f>
        <v>-0.06782720566017242</v>
      </c>
    </row>
    <row r="78" spans="1:76" ht="18">
      <c r="A78" s="37"/>
      <c r="B78" s="37"/>
      <c r="C78" s="37"/>
      <c r="D78" s="42" t="s">
        <v>94</v>
      </c>
      <c r="E78" s="43"/>
      <c r="F78" s="44"/>
      <c r="G78" s="45"/>
      <c r="H78" s="45"/>
      <c r="I78" s="45"/>
      <c r="J78" s="44"/>
      <c r="K78" s="45"/>
      <c r="L78" s="45"/>
      <c r="M78" s="45"/>
      <c r="N78" s="45"/>
      <c r="O78" s="45"/>
      <c r="P78" s="45"/>
      <c r="Q78" s="43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32"/>
      <c r="AC78" s="64"/>
      <c r="AD78" s="65"/>
      <c r="AE78" s="65"/>
      <c r="AF78" s="65"/>
      <c r="AG78" s="66"/>
      <c r="AH78" s="66"/>
      <c r="AI78" s="66"/>
      <c r="AJ78" s="66"/>
      <c r="AK78" s="66"/>
      <c r="AL78" s="66"/>
      <c r="AM78" s="66"/>
      <c r="AN78" s="66"/>
      <c r="AO78" s="64"/>
      <c r="AP78" s="66"/>
      <c r="AQ78" s="66"/>
      <c r="AR78" s="66"/>
      <c r="AS78" s="66"/>
      <c r="AT78" s="66"/>
      <c r="AU78" s="66"/>
      <c r="AV78" s="66"/>
      <c r="AW78" s="66">
        <v>1</v>
      </c>
      <c r="AX78" s="66">
        <f>SUM(AW78)/184</f>
        <v>0.005434782608695652</v>
      </c>
      <c r="AY78" s="66">
        <f>LOG(AX78)</f>
        <v>-2.2648178230095364</v>
      </c>
      <c r="AZ78" s="71">
        <f>SUM(AX78*AY78)</f>
        <v>-0.012308792516356176</v>
      </c>
      <c r="BM78" s="7"/>
      <c r="BQ78" s="3">
        <v>1</v>
      </c>
      <c r="BR78" s="3">
        <f>SUM(BQ78)/183</f>
        <v>0.00546448087431694</v>
      </c>
      <c r="BS78" s="3">
        <f>LOG(BR78)</f>
        <v>-2.2624510897304293</v>
      </c>
      <c r="BT78" s="11">
        <f>SUM(BR78*BS78)</f>
        <v>-0.01236312070890945</v>
      </c>
      <c r="BU78" s="3">
        <v>2</v>
      </c>
      <c r="BV78">
        <f>SUM(BU78)/169</f>
        <v>0.011834319526627219</v>
      </c>
      <c r="BW78" s="3">
        <f>LOG(BV78)</f>
        <v>-1.9268567089496924</v>
      </c>
      <c r="BX78" s="33">
        <f>SUM(BV78*BW78)</f>
        <v>-0.022803037975736004</v>
      </c>
    </row>
    <row r="79" spans="1:76" ht="18">
      <c r="A79" s="37"/>
      <c r="B79" s="37"/>
      <c r="C79" s="37"/>
      <c r="D79" s="42" t="s">
        <v>169</v>
      </c>
      <c r="E79" s="43"/>
      <c r="F79" s="44"/>
      <c r="G79" s="45"/>
      <c r="H79" s="45"/>
      <c r="I79" s="45"/>
      <c r="J79" s="44"/>
      <c r="K79" s="45"/>
      <c r="L79" s="45"/>
      <c r="M79" s="45">
        <v>1</v>
      </c>
      <c r="N79" s="45">
        <f>SUM(M79)/151</f>
        <v>0.006622516556291391</v>
      </c>
      <c r="O79" s="45">
        <f>LOG(N79)</f>
        <v>-2.1789769472931693</v>
      </c>
      <c r="P79" s="29">
        <f>SUM(N79*O79)</f>
        <v>-0.014430310909226286</v>
      </c>
      <c r="Q79" s="43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32"/>
      <c r="AC79" s="64"/>
      <c r="AD79" s="65"/>
      <c r="AE79" s="65"/>
      <c r="AF79" s="65"/>
      <c r="AG79" s="66"/>
      <c r="AH79" s="66"/>
      <c r="AI79" s="66"/>
      <c r="AJ79" s="66"/>
      <c r="AK79" s="66"/>
      <c r="AL79" s="66"/>
      <c r="AM79" s="66"/>
      <c r="AN79" s="66"/>
      <c r="AO79" s="64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70"/>
      <c r="BM79" s="7"/>
      <c r="BX79" s="34"/>
    </row>
    <row r="80" spans="1:76" ht="18">
      <c r="A80" s="37"/>
      <c r="B80" s="37"/>
      <c r="C80" s="37" t="s">
        <v>96</v>
      </c>
      <c r="D80" s="42" t="s">
        <v>97</v>
      </c>
      <c r="E80" s="43"/>
      <c r="F80" s="44"/>
      <c r="G80" s="45"/>
      <c r="H80" s="45"/>
      <c r="I80" s="45"/>
      <c r="J80" s="44"/>
      <c r="K80" s="45"/>
      <c r="L80" s="45"/>
      <c r="M80" s="45"/>
      <c r="N80" s="45"/>
      <c r="O80" s="45"/>
      <c r="P80" s="45"/>
      <c r="Q80" s="43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32"/>
      <c r="AC80" s="64"/>
      <c r="AD80" s="65"/>
      <c r="AE80" s="65"/>
      <c r="AF80" s="65"/>
      <c r="AG80" s="66">
        <v>1</v>
      </c>
      <c r="AH80" s="66">
        <f>SUM(AG80)/77</f>
        <v>0.012987012987012988</v>
      </c>
      <c r="AI80" s="66">
        <f>LOG(AH80)</f>
        <v>-1.8864907251724818</v>
      </c>
      <c r="AJ80" s="67">
        <f>SUM(AH80*AI80)</f>
        <v>-0.024499879547694572</v>
      </c>
      <c r="AK80" s="66"/>
      <c r="AL80" s="66"/>
      <c r="AM80" s="66"/>
      <c r="AN80" s="66"/>
      <c r="AO80" s="64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70"/>
      <c r="BM80" s="7"/>
      <c r="BX80" s="34"/>
    </row>
    <row r="81" spans="1:76" ht="18">
      <c r="A81" s="37"/>
      <c r="B81" s="37"/>
      <c r="C81" s="37" t="s">
        <v>98</v>
      </c>
      <c r="D81" s="42" t="s">
        <v>99</v>
      </c>
      <c r="E81" s="43"/>
      <c r="F81" s="44"/>
      <c r="G81" s="45"/>
      <c r="H81" s="45"/>
      <c r="I81" s="45"/>
      <c r="J81" s="44"/>
      <c r="K81" s="45"/>
      <c r="L81" s="45"/>
      <c r="M81" s="45"/>
      <c r="N81" s="45"/>
      <c r="O81" s="45"/>
      <c r="P81" s="45"/>
      <c r="Q81" s="43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32"/>
      <c r="AC81" s="64">
        <v>1</v>
      </c>
      <c r="AD81" s="65">
        <f>SUM(AC81)/132</f>
        <v>0.007575757575757576</v>
      </c>
      <c r="AE81" s="66">
        <f>LOG(AD81)</f>
        <v>-2.12057393120585</v>
      </c>
      <c r="AF81" s="67">
        <f>SUM(AD81*AE81)</f>
        <v>-0.016064954024286742</v>
      </c>
      <c r="AG81" s="66">
        <v>2</v>
      </c>
      <c r="AH81" s="66">
        <f>SUM(AG81)/77</f>
        <v>0.025974025974025976</v>
      </c>
      <c r="AI81" s="66">
        <f>LOG(AH81)</f>
        <v>-1.5854607295085006</v>
      </c>
      <c r="AJ81" s="67">
        <f>SUM(AH81*AI81)</f>
        <v>-0.041180798169051964</v>
      </c>
      <c r="AK81" s="66"/>
      <c r="AL81" s="66"/>
      <c r="AM81" s="66"/>
      <c r="AN81" s="66"/>
      <c r="AO81" s="64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70"/>
      <c r="BA81" s="7">
        <v>1</v>
      </c>
      <c r="BB81" s="10">
        <f>SUM(BA81)/164</f>
        <v>0.006097560975609756</v>
      </c>
      <c r="BC81" s="3">
        <f>LOG(BB81)</f>
        <v>-2.214843848047698</v>
      </c>
      <c r="BD81" s="11">
        <f>SUM(BB81*BC81)</f>
        <v>-0.013505145414924988</v>
      </c>
      <c r="BM81" s="7"/>
      <c r="BX81" s="34"/>
    </row>
    <row r="82" spans="1:76" ht="18">
      <c r="A82" s="37"/>
      <c r="B82" s="37"/>
      <c r="C82" s="37"/>
      <c r="D82" s="42" t="s">
        <v>101</v>
      </c>
      <c r="E82" s="43"/>
      <c r="F82" s="44"/>
      <c r="G82" s="45"/>
      <c r="H82" s="45"/>
      <c r="I82" s="45"/>
      <c r="J82" s="44"/>
      <c r="K82" s="45"/>
      <c r="L82" s="45"/>
      <c r="M82" s="45"/>
      <c r="N82" s="45"/>
      <c r="O82" s="45"/>
      <c r="P82" s="45"/>
      <c r="Q82" s="43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32"/>
      <c r="AC82" s="64">
        <v>1</v>
      </c>
      <c r="AD82" s="65">
        <f>SUM(AC82)/132</f>
        <v>0.007575757575757576</v>
      </c>
      <c r="AE82" s="66">
        <f>LOG(AD82)</f>
        <v>-2.12057393120585</v>
      </c>
      <c r="AF82" s="67">
        <f>SUM(AD82*AE82)</f>
        <v>-0.016064954024286742</v>
      </c>
      <c r="AG82" s="66"/>
      <c r="AH82" s="66"/>
      <c r="AI82" s="66"/>
      <c r="AJ82" s="66"/>
      <c r="AK82" s="66">
        <v>1</v>
      </c>
      <c r="AL82" s="66">
        <f>SUM(AK82)/150</f>
        <v>0.006666666666666667</v>
      </c>
      <c r="AM82" s="66">
        <f>LOG(AL82)</f>
        <v>-2.1760912590556813</v>
      </c>
      <c r="AN82" s="67">
        <f>SUM(AL82*AM82)</f>
        <v>-0.01450727506037121</v>
      </c>
      <c r="AO82" s="64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70"/>
      <c r="BM82" s="7"/>
      <c r="BX82" s="34"/>
    </row>
    <row r="83" spans="1:76" ht="18">
      <c r="A83" s="37"/>
      <c r="B83" s="37"/>
      <c r="C83" s="37"/>
      <c r="D83" s="42" t="s">
        <v>100</v>
      </c>
      <c r="E83" s="43"/>
      <c r="F83" s="44"/>
      <c r="G83" s="45"/>
      <c r="H83" s="45"/>
      <c r="I83" s="45"/>
      <c r="J83" s="44"/>
      <c r="K83" s="45"/>
      <c r="L83" s="45"/>
      <c r="M83" s="45"/>
      <c r="N83" s="45"/>
      <c r="O83" s="45"/>
      <c r="P83" s="45"/>
      <c r="Q83" s="43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32"/>
      <c r="AC83" s="64"/>
      <c r="AD83" s="65"/>
      <c r="AE83" s="65"/>
      <c r="AF83" s="65"/>
      <c r="AG83" s="66"/>
      <c r="AH83" s="66"/>
      <c r="AI83" s="66"/>
      <c r="AJ83" s="66"/>
      <c r="AK83" s="66">
        <v>1</v>
      </c>
      <c r="AL83" s="66">
        <f>SUM(AK83)/150</f>
        <v>0.006666666666666667</v>
      </c>
      <c r="AM83" s="66">
        <f>LOG(AL83)</f>
        <v>-2.1760912590556813</v>
      </c>
      <c r="AN83" s="67">
        <f>SUM(AL83*AM83)</f>
        <v>-0.01450727506037121</v>
      </c>
      <c r="AO83" s="64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70"/>
      <c r="BM83" s="7"/>
      <c r="BX83" s="34"/>
    </row>
    <row r="84" spans="1:76" ht="18">
      <c r="A84" s="37"/>
      <c r="B84" s="37"/>
      <c r="C84" s="37"/>
      <c r="D84" s="42" t="s">
        <v>102</v>
      </c>
      <c r="E84" s="43"/>
      <c r="F84" s="44"/>
      <c r="G84" s="45"/>
      <c r="H84" s="45"/>
      <c r="I84" s="45"/>
      <c r="J84" s="44"/>
      <c r="K84" s="45"/>
      <c r="L84" s="45"/>
      <c r="M84" s="45"/>
      <c r="N84" s="45"/>
      <c r="O84" s="45"/>
      <c r="P84" s="45"/>
      <c r="Q84" s="43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32"/>
      <c r="AC84" s="64"/>
      <c r="AD84" s="65"/>
      <c r="AE84" s="65"/>
      <c r="AF84" s="65"/>
      <c r="AG84" s="66"/>
      <c r="AH84" s="66"/>
      <c r="AI84" s="66"/>
      <c r="AJ84" s="66"/>
      <c r="AK84" s="66"/>
      <c r="AL84" s="66"/>
      <c r="AM84" s="66"/>
      <c r="AN84" s="66"/>
      <c r="AO84" s="64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70"/>
      <c r="BE84" s="3">
        <v>1</v>
      </c>
      <c r="BF84" s="3">
        <f>SUM(BE84)/187</f>
        <v>0.0053475935828877</v>
      </c>
      <c r="BG84" s="3">
        <f>LOG(BF84)</f>
        <v>-2.271841606536499</v>
      </c>
      <c r="BH84" s="11">
        <f>SUM(BF84*BG84)</f>
        <v>-0.012148885596451865</v>
      </c>
      <c r="BI84" s="3">
        <v>1</v>
      </c>
      <c r="BJ84" s="3">
        <f>SUM(BI84)/153</f>
        <v>0.006535947712418301</v>
      </c>
      <c r="BK84" s="3">
        <f>LOG(BJ84)</f>
        <v>-2.184691430817599</v>
      </c>
      <c r="BL84" s="11">
        <f>SUM(BJ84*BK84)</f>
        <v>-0.01427902895959215</v>
      </c>
      <c r="BM84" s="7"/>
      <c r="BX84" s="34"/>
    </row>
    <row r="85" spans="1:76" ht="18">
      <c r="A85" s="37"/>
      <c r="B85" s="37" t="s">
        <v>103</v>
      </c>
      <c r="C85" s="37" t="s">
        <v>104</v>
      </c>
      <c r="D85" s="42" t="s">
        <v>105</v>
      </c>
      <c r="E85" s="43">
        <v>1</v>
      </c>
      <c r="F85" s="44">
        <f>SUM(E85)/125</f>
        <v>0.008</v>
      </c>
      <c r="G85" s="45">
        <f>LOG(F85)</f>
        <v>-2.0969100130080562</v>
      </c>
      <c r="H85" s="29">
        <f>SUM(F85*G85)</f>
        <v>-0.01677528010406445</v>
      </c>
      <c r="I85" s="45"/>
      <c r="J85" s="44"/>
      <c r="K85" s="45"/>
      <c r="L85" s="45"/>
      <c r="M85" s="45"/>
      <c r="N85" s="45"/>
      <c r="O85" s="45"/>
      <c r="P85" s="45"/>
      <c r="Q85" s="43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32"/>
      <c r="AC85" s="64"/>
      <c r="AD85" s="65"/>
      <c r="AE85" s="65"/>
      <c r="AF85" s="65"/>
      <c r="AG85" s="66"/>
      <c r="AH85" s="66"/>
      <c r="AI85" s="66"/>
      <c r="AJ85" s="66"/>
      <c r="AK85" s="66"/>
      <c r="AL85" s="66"/>
      <c r="AM85" s="66"/>
      <c r="AN85" s="66"/>
      <c r="AO85" s="64"/>
      <c r="AP85" s="66"/>
      <c r="AQ85" s="66"/>
      <c r="AR85" s="66"/>
      <c r="AS85" s="66"/>
      <c r="AT85" s="66"/>
      <c r="AU85" s="66"/>
      <c r="AV85" s="66"/>
      <c r="AW85" s="66">
        <v>1</v>
      </c>
      <c r="AX85" s="66">
        <f>SUM(AW85)/184</f>
        <v>0.005434782608695652</v>
      </c>
      <c r="AY85" s="66">
        <f>LOG(AX85)</f>
        <v>-2.2648178230095364</v>
      </c>
      <c r="AZ85" s="71">
        <f>SUM(AX85*AY85)</f>
        <v>-0.012308792516356176</v>
      </c>
      <c r="BM85" s="7"/>
      <c r="BU85" s="3">
        <v>1</v>
      </c>
      <c r="BV85">
        <f>SUM(BU85)/169</f>
        <v>0.005917159763313609</v>
      </c>
      <c r="BW85" s="3">
        <f>LOG(BV85)</f>
        <v>-2.2278867046136734</v>
      </c>
      <c r="BX85" s="33">
        <f>SUM(BV85*BW85)</f>
        <v>-0.013182761565761382</v>
      </c>
    </row>
    <row r="86" spans="1:76" ht="18">
      <c r="A86" s="37"/>
      <c r="B86" s="37"/>
      <c r="C86" s="37"/>
      <c r="D86" s="42" t="s">
        <v>255</v>
      </c>
      <c r="E86" s="43"/>
      <c r="F86" s="44"/>
      <c r="G86" s="45"/>
      <c r="H86" s="45"/>
      <c r="I86" s="45"/>
      <c r="J86" s="44"/>
      <c r="K86" s="45"/>
      <c r="L86" s="45"/>
      <c r="M86" s="45"/>
      <c r="N86" s="45"/>
      <c r="O86" s="45"/>
      <c r="P86" s="45"/>
      <c r="Q86" s="43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32"/>
      <c r="AC86" s="64">
        <v>1</v>
      </c>
      <c r="AD86" s="65">
        <f>SUM(AC86)/132</f>
        <v>0.007575757575757576</v>
      </c>
      <c r="AE86" s="66">
        <f>LOG(AD86)</f>
        <v>-2.12057393120585</v>
      </c>
      <c r="AF86" s="67">
        <f>SUM(AD86*AE86)</f>
        <v>-0.016064954024286742</v>
      </c>
      <c r="AG86" s="66"/>
      <c r="AH86" s="66"/>
      <c r="AI86" s="66"/>
      <c r="AJ86" s="66"/>
      <c r="AK86" s="66"/>
      <c r="AL86" s="66"/>
      <c r="AM86" s="66"/>
      <c r="AN86" s="66"/>
      <c r="AO86" s="64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70"/>
      <c r="BM86" s="7"/>
      <c r="BX86" s="34"/>
    </row>
    <row r="87" spans="1:76" ht="18">
      <c r="A87" s="37"/>
      <c r="B87" s="37"/>
      <c r="C87" s="37" t="s">
        <v>106</v>
      </c>
      <c r="D87" s="42" t="s">
        <v>256</v>
      </c>
      <c r="E87" s="43"/>
      <c r="F87" s="44"/>
      <c r="G87" s="45"/>
      <c r="H87" s="45"/>
      <c r="I87" s="45"/>
      <c r="J87" s="44"/>
      <c r="K87" s="45"/>
      <c r="L87" s="45"/>
      <c r="M87" s="45"/>
      <c r="N87" s="45"/>
      <c r="O87" s="45"/>
      <c r="P87" s="45"/>
      <c r="Q87" s="43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32"/>
      <c r="AC87" s="64"/>
      <c r="AD87" s="65"/>
      <c r="AE87" s="65"/>
      <c r="AF87" s="65"/>
      <c r="AG87" s="66">
        <v>5</v>
      </c>
      <c r="AH87" s="66">
        <f>SUM(AG87)/77</f>
        <v>0.06493506493506493</v>
      </c>
      <c r="AI87" s="66">
        <f>LOG(AH87)</f>
        <v>-1.187520720836463</v>
      </c>
      <c r="AJ87" s="67">
        <f>SUM(AH87*AI87)</f>
        <v>-0.07711173511925085</v>
      </c>
      <c r="AK87" s="66"/>
      <c r="AL87" s="66"/>
      <c r="AM87" s="66"/>
      <c r="AN87" s="66"/>
      <c r="AO87" s="64">
        <v>7</v>
      </c>
      <c r="AP87" s="66">
        <f>SUM(AO87)/163</f>
        <v>0.04294478527607362</v>
      </c>
      <c r="AQ87" s="66">
        <f>LOG(AP87)</f>
        <v>-1.367089564389701</v>
      </c>
      <c r="AR87" s="67">
        <f>SUM(AP87*AQ87)</f>
        <v>-0.05870936779587673</v>
      </c>
      <c r="AS87" s="66">
        <v>24</v>
      </c>
      <c r="AT87" s="66">
        <f>SUM(AS87)/167</f>
        <v>0.1437125748502994</v>
      </c>
      <c r="AU87" s="66">
        <f>LOG(AT87)</f>
        <v>-0.8425052294359773</v>
      </c>
      <c r="AV87" s="67">
        <f>SUM(AT87*AU87)</f>
        <v>-0.12107859584708655</v>
      </c>
      <c r="AW87" s="66">
        <v>14</v>
      </c>
      <c r="AX87" s="66">
        <f>SUM(AW87)/184</f>
        <v>0.07608695652173914</v>
      </c>
      <c r="AY87" s="66">
        <f>LOG(AX87)</f>
        <v>-1.1186897873312984</v>
      </c>
      <c r="AZ87" s="71">
        <f>SUM(AX87*AY87)</f>
        <v>-0.0851177012099901</v>
      </c>
      <c r="BE87" s="3">
        <v>2</v>
      </c>
      <c r="BF87" s="3">
        <f>SUM(BE87)/187</f>
        <v>0.0106951871657754</v>
      </c>
      <c r="BG87" s="3">
        <f>LOG(BF87)</f>
        <v>-1.9708116108725178</v>
      </c>
      <c r="BH87" s="11">
        <f>SUM(BF87*BG87)</f>
        <v>-0.021078199046764896</v>
      </c>
      <c r="BM87" s="7">
        <v>7</v>
      </c>
      <c r="BN87" s="3">
        <f>SUM(BM87)/194</f>
        <v>0.03608247422680412</v>
      </c>
      <c r="BO87" s="3">
        <f>LOG(BN87)</f>
        <v>-1.4427036899159693</v>
      </c>
      <c r="BP87" s="11">
        <f>SUM(BN87*BO87)</f>
        <v>-0.052056318708308166</v>
      </c>
      <c r="BX87" s="34"/>
    </row>
    <row r="88" spans="1:76" ht="18">
      <c r="A88" s="37"/>
      <c r="B88" s="37"/>
      <c r="C88" s="37"/>
      <c r="D88" s="42" t="s">
        <v>257</v>
      </c>
      <c r="E88" s="43"/>
      <c r="F88" s="44"/>
      <c r="G88" s="45"/>
      <c r="H88" s="45"/>
      <c r="I88" s="45"/>
      <c r="J88" s="44"/>
      <c r="K88" s="45"/>
      <c r="L88" s="45"/>
      <c r="M88" s="45"/>
      <c r="N88" s="45"/>
      <c r="O88" s="45"/>
      <c r="P88" s="45"/>
      <c r="Q88" s="43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32"/>
      <c r="AC88" s="64">
        <v>4</v>
      </c>
      <c r="AD88" s="65">
        <f>SUM(AC88)/132</f>
        <v>0.030303030303030304</v>
      </c>
      <c r="AE88" s="66">
        <f>LOG(AD88)</f>
        <v>-1.5185139398778875</v>
      </c>
      <c r="AF88" s="67">
        <f>SUM(AD88*AE88)</f>
        <v>-0.04601557393569356</v>
      </c>
      <c r="AG88" s="66"/>
      <c r="AH88" s="66"/>
      <c r="AI88" s="66"/>
      <c r="AJ88" s="66"/>
      <c r="AK88" s="66"/>
      <c r="AL88" s="66"/>
      <c r="AM88" s="66"/>
      <c r="AN88" s="66"/>
      <c r="AO88" s="64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70"/>
      <c r="BM88" s="7"/>
      <c r="BX88" s="34"/>
    </row>
    <row r="89" spans="1:76" ht="18">
      <c r="A89" s="37"/>
      <c r="B89" s="37"/>
      <c r="C89" s="37"/>
      <c r="D89" s="42" t="s">
        <v>122</v>
      </c>
      <c r="E89" s="43"/>
      <c r="F89" s="44"/>
      <c r="G89" s="45"/>
      <c r="H89" s="45"/>
      <c r="I89" s="45"/>
      <c r="J89" s="44"/>
      <c r="K89" s="45"/>
      <c r="L89" s="45"/>
      <c r="M89" s="45"/>
      <c r="N89" s="45"/>
      <c r="O89" s="45"/>
      <c r="P89" s="45"/>
      <c r="Q89" s="43"/>
      <c r="R89" s="45"/>
      <c r="S89" s="45"/>
      <c r="T89" s="45"/>
      <c r="U89" s="45">
        <v>5</v>
      </c>
      <c r="V89" s="45">
        <f>SUM(U89)/216</f>
        <v>0.023148148148148147</v>
      </c>
      <c r="W89" s="45">
        <f>LOG(V89)</f>
        <v>-1.6354837468149122</v>
      </c>
      <c r="X89" s="29">
        <f>SUM(V89*W89)</f>
        <v>-0.03785842006516</v>
      </c>
      <c r="Y89" s="45"/>
      <c r="Z89" s="45"/>
      <c r="AA89" s="45"/>
      <c r="AB89" s="32"/>
      <c r="AC89" s="64"/>
      <c r="AD89" s="65"/>
      <c r="AE89" s="65"/>
      <c r="AF89" s="65"/>
      <c r="AG89" s="66"/>
      <c r="AH89" s="66"/>
      <c r="AI89" s="66"/>
      <c r="AJ89" s="66"/>
      <c r="AK89" s="66"/>
      <c r="AL89" s="66"/>
      <c r="AM89" s="66"/>
      <c r="AN89" s="66"/>
      <c r="AO89" s="64"/>
      <c r="AP89" s="66"/>
      <c r="AQ89" s="66"/>
      <c r="AR89" s="66"/>
      <c r="AS89" s="66"/>
      <c r="AT89" s="66"/>
      <c r="AU89" s="66"/>
      <c r="AV89" s="67"/>
      <c r="AW89" s="66"/>
      <c r="AX89" s="66"/>
      <c r="AY89" s="66"/>
      <c r="AZ89" s="70"/>
      <c r="BM89" s="7"/>
      <c r="BX89" s="34"/>
    </row>
    <row r="90" spans="1:76" ht="18">
      <c r="A90" s="37"/>
      <c r="B90" s="37"/>
      <c r="C90" s="37"/>
      <c r="D90" s="42" t="s">
        <v>258</v>
      </c>
      <c r="E90" s="43"/>
      <c r="F90" s="44"/>
      <c r="G90" s="45"/>
      <c r="H90" s="45"/>
      <c r="I90" s="45"/>
      <c r="J90" s="44"/>
      <c r="K90" s="45"/>
      <c r="L90" s="45"/>
      <c r="M90" s="45"/>
      <c r="N90" s="45"/>
      <c r="O90" s="45"/>
      <c r="P90" s="45"/>
      <c r="Q90" s="43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32"/>
      <c r="AC90" s="64"/>
      <c r="AD90" s="65"/>
      <c r="AE90" s="65"/>
      <c r="AF90" s="65"/>
      <c r="AG90" s="66"/>
      <c r="AH90" s="66"/>
      <c r="AI90" s="66"/>
      <c r="AJ90" s="66"/>
      <c r="AK90" s="66"/>
      <c r="AL90" s="66"/>
      <c r="AM90" s="66"/>
      <c r="AN90" s="66"/>
      <c r="AO90" s="64"/>
      <c r="AP90" s="66"/>
      <c r="AQ90" s="66"/>
      <c r="AR90" s="66"/>
      <c r="AS90" s="66"/>
      <c r="AT90" s="66"/>
      <c r="AU90" s="66"/>
      <c r="AV90" s="67"/>
      <c r="AW90" s="66"/>
      <c r="AX90" s="66"/>
      <c r="AY90" s="66"/>
      <c r="AZ90" s="71"/>
      <c r="BM90" s="7"/>
      <c r="BP90" s="11"/>
      <c r="BU90" s="3">
        <v>4</v>
      </c>
      <c r="BV90">
        <f>SUM(BU90)/169</f>
        <v>0.023668639053254437</v>
      </c>
      <c r="BW90" s="3">
        <f>LOG(BV90)</f>
        <v>-1.6258267132857112</v>
      </c>
      <c r="BX90" s="33">
        <f>SUM(BV90*BW90)</f>
        <v>-0.03848110563989849</v>
      </c>
    </row>
    <row r="91" spans="1:76" ht="18">
      <c r="A91" s="37"/>
      <c r="B91" s="37"/>
      <c r="C91" s="37"/>
      <c r="D91" s="42" t="s">
        <v>259</v>
      </c>
      <c r="E91" s="43"/>
      <c r="F91" s="44"/>
      <c r="G91" s="45"/>
      <c r="H91" s="45"/>
      <c r="I91" s="45"/>
      <c r="J91" s="44"/>
      <c r="K91" s="45"/>
      <c r="L91" s="45"/>
      <c r="M91" s="45"/>
      <c r="N91" s="45"/>
      <c r="O91" s="45"/>
      <c r="P91" s="45"/>
      <c r="Q91" s="43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32"/>
      <c r="AC91" s="64"/>
      <c r="AD91" s="65"/>
      <c r="AE91" s="65"/>
      <c r="AF91" s="65"/>
      <c r="AG91" s="66"/>
      <c r="AH91" s="66"/>
      <c r="AI91" s="66"/>
      <c r="AJ91" s="66"/>
      <c r="AK91" s="66"/>
      <c r="AL91" s="66"/>
      <c r="AM91" s="66"/>
      <c r="AN91" s="66"/>
      <c r="AO91" s="64"/>
      <c r="AP91" s="66"/>
      <c r="AQ91" s="66"/>
      <c r="AR91" s="66"/>
      <c r="AS91" s="66"/>
      <c r="AT91" s="66"/>
      <c r="AU91" s="66"/>
      <c r="AV91" s="67"/>
      <c r="AW91" s="66"/>
      <c r="AX91" s="66"/>
      <c r="AY91" s="66"/>
      <c r="AZ91" s="70"/>
      <c r="BM91" s="7"/>
      <c r="BQ91" s="3">
        <v>3</v>
      </c>
      <c r="BR91" s="3">
        <f>SUM(BQ91)/183</f>
        <v>0.01639344262295082</v>
      </c>
      <c r="BS91" s="3">
        <f>LOG(BR91)</f>
        <v>-1.785329835010767</v>
      </c>
      <c r="BT91" s="11">
        <f>SUM(BR91*BS91)</f>
        <v>-0.029267702213291263</v>
      </c>
      <c r="BW91" s="3"/>
      <c r="BX91" s="33"/>
    </row>
    <row r="92" spans="1:76" ht="18">
      <c r="A92" s="37"/>
      <c r="B92" s="37"/>
      <c r="C92" s="37"/>
      <c r="D92" s="42" t="s">
        <v>107</v>
      </c>
      <c r="E92" s="43"/>
      <c r="F92" s="44"/>
      <c r="G92" s="45"/>
      <c r="H92" s="45"/>
      <c r="I92" s="45"/>
      <c r="J92" s="44"/>
      <c r="K92" s="45"/>
      <c r="L92" s="45"/>
      <c r="M92" s="45"/>
      <c r="N92" s="45"/>
      <c r="O92" s="45"/>
      <c r="P92" s="45"/>
      <c r="Q92" s="43">
        <v>4</v>
      </c>
      <c r="R92" s="45">
        <f>SUM(Q92)/247</f>
        <v>0.016194331983805668</v>
      </c>
      <c r="S92" s="45">
        <f>LOG(R92)</f>
        <v>-1.7906369619317033</v>
      </c>
      <c r="T92" s="29">
        <f>SUM(R92*S92)</f>
        <v>-0.028998169423995194</v>
      </c>
      <c r="U92" s="45"/>
      <c r="V92" s="45"/>
      <c r="W92" s="45"/>
      <c r="X92" s="45"/>
      <c r="Y92" s="45"/>
      <c r="Z92" s="45"/>
      <c r="AA92" s="45"/>
      <c r="AB92" s="32"/>
      <c r="AC92" s="64"/>
      <c r="AD92" s="65"/>
      <c r="AE92" s="65"/>
      <c r="AF92" s="65"/>
      <c r="AG92" s="66"/>
      <c r="AH92" s="66"/>
      <c r="AI92" s="66"/>
      <c r="AJ92" s="66"/>
      <c r="AK92" s="66"/>
      <c r="AL92" s="66"/>
      <c r="AM92" s="66"/>
      <c r="AN92" s="66"/>
      <c r="AO92" s="64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70"/>
      <c r="BM92" s="7"/>
      <c r="BX92" s="34"/>
    </row>
    <row r="93" spans="1:76" ht="18">
      <c r="A93" s="37"/>
      <c r="B93" s="37"/>
      <c r="C93" s="37"/>
      <c r="D93" s="42" t="s">
        <v>260</v>
      </c>
      <c r="E93" s="43"/>
      <c r="F93" s="44"/>
      <c r="G93" s="45"/>
      <c r="H93" s="45"/>
      <c r="I93" s="45"/>
      <c r="J93" s="44"/>
      <c r="K93" s="45"/>
      <c r="L93" s="45"/>
      <c r="M93" s="45"/>
      <c r="N93" s="45"/>
      <c r="O93" s="45"/>
      <c r="P93" s="45"/>
      <c r="Q93" s="43"/>
      <c r="R93" s="45"/>
      <c r="S93" s="45"/>
      <c r="T93" s="29"/>
      <c r="U93" s="45"/>
      <c r="V93" s="45"/>
      <c r="W93" s="45"/>
      <c r="X93" s="45"/>
      <c r="Y93" s="45"/>
      <c r="Z93" s="45"/>
      <c r="AA93" s="45"/>
      <c r="AB93" s="32"/>
      <c r="AC93" s="64"/>
      <c r="AD93" s="65"/>
      <c r="AE93" s="65"/>
      <c r="AF93" s="65"/>
      <c r="AG93" s="66"/>
      <c r="AH93" s="66"/>
      <c r="AI93" s="66"/>
      <c r="AJ93" s="66"/>
      <c r="AK93" s="66"/>
      <c r="AL93" s="66"/>
      <c r="AM93" s="66"/>
      <c r="AN93" s="66"/>
      <c r="AO93" s="64"/>
      <c r="AP93" s="66"/>
      <c r="AQ93" s="66"/>
      <c r="AR93" s="67"/>
      <c r="AS93" s="66"/>
      <c r="AT93" s="66"/>
      <c r="AU93" s="66"/>
      <c r="AV93" s="66"/>
      <c r="AW93" s="66"/>
      <c r="AX93" s="66"/>
      <c r="AY93" s="66"/>
      <c r="AZ93" s="71"/>
      <c r="BM93" s="7"/>
      <c r="BT93" s="11"/>
      <c r="BX93" s="34"/>
    </row>
    <row r="94" spans="1:76" ht="18">
      <c r="A94" s="37"/>
      <c r="B94" s="37"/>
      <c r="C94" s="37"/>
      <c r="D94" s="42" t="s">
        <v>261</v>
      </c>
      <c r="E94" s="43"/>
      <c r="F94" s="44"/>
      <c r="G94" s="45"/>
      <c r="H94" s="45"/>
      <c r="I94" s="45"/>
      <c r="J94" s="44"/>
      <c r="K94" s="45"/>
      <c r="L94" s="45"/>
      <c r="M94" s="45"/>
      <c r="N94" s="45"/>
      <c r="O94" s="45"/>
      <c r="P94" s="45"/>
      <c r="Q94" s="43"/>
      <c r="R94" s="45"/>
      <c r="S94" s="45"/>
      <c r="T94" s="29"/>
      <c r="U94" s="45"/>
      <c r="V94" s="45"/>
      <c r="W94" s="45"/>
      <c r="X94" s="45"/>
      <c r="Y94" s="45"/>
      <c r="Z94" s="45"/>
      <c r="AA94" s="45"/>
      <c r="AB94" s="32"/>
      <c r="AC94" s="64"/>
      <c r="AD94" s="65"/>
      <c r="AE94" s="65"/>
      <c r="AF94" s="65"/>
      <c r="AG94" s="66"/>
      <c r="AH94" s="66"/>
      <c r="AI94" s="66"/>
      <c r="AJ94" s="66"/>
      <c r="AK94" s="66"/>
      <c r="AL94" s="66"/>
      <c r="AM94" s="66"/>
      <c r="AN94" s="66"/>
      <c r="AO94" s="64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70"/>
      <c r="BM94" s="7"/>
      <c r="BP94" s="11"/>
      <c r="BX94" s="34"/>
    </row>
    <row r="95" spans="1:76" ht="18">
      <c r="A95" s="37"/>
      <c r="B95" s="37"/>
      <c r="C95" s="37"/>
      <c r="D95" s="42" t="s">
        <v>123</v>
      </c>
      <c r="E95" s="43"/>
      <c r="F95" s="44"/>
      <c r="G95" s="45"/>
      <c r="H95" s="45"/>
      <c r="I95" s="45"/>
      <c r="J95" s="44"/>
      <c r="K95" s="45"/>
      <c r="L95" s="45"/>
      <c r="M95" s="45"/>
      <c r="N95" s="45"/>
      <c r="O95" s="45"/>
      <c r="P95" s="45"/>
      <c r="Q95" s="43"/>
      <c r="R95" s="45"/>
      <c r="S95" s="45"/>
      <c r="T95" s="45"/>
      <c r="U95" s="45"/>
      <c r="V95" s="45"/>
      <c r="W95" s="45"/>
      <c r="X95" s="29"/>
      <c r="Y95" s="45">
        <v>4</v>
      </c>
      <c r="Z95" s="45">
        <f>SUM(Y95)/305</f>
        <v>0.013114754098360656</v>
      </c>
      <c r="AA95" s="45">
        <f>LOG(Z95)</f>
        <v>-1.8822398480188234</v>
      </c>
      <c r="AB95" s="46">
        <f>SUM(Z95*AA95)</f>
        <v>-0.0246851127609026</v>
      </c>
      <c r="AC95" s="64"/>
      <c r="AD95" s="65"/>
      <c r="AE95" s="65"/>
      <c r="AF95" s="65"/>
      <c r="AG95" s="66"/>
      <c r="AH95" s="66"/>
      <c r="AI95" s="66"/>
      <c r="AJ95" s="66"/>
      <c r="AK95" s="66"/>
      <c r="AL95" s="66"/>
      <c r="AM95" s="66"/>
      <c r="AN95" s="66"/>
      <c r="AO95" s="64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70"/>
      <c r="BM95" s="7"/>
      <c r="BP95" s="11"/>
      <c r="BX95" s="34"/>
    </row>
    <row r="96" spans="1:76" ht="18">
      <c r="A96" s="37"/>
      <c r="B96" s="37"/>
      <c r="C96" s="37"/>
      <c r="D96" s="42" t="s">
        <v>262</v>
      </c>
      <c r="E96" s="43"/>
      <c r="F96" s="44"/>
      <c r="G96" s="45"/>
      <c r="H96" s="45"/>
      <c r="I96" s="45"/>
      <c r="J96" s="44"/>
      <c r="K96" s="45"/>
      <c r="L96" s="45"/>
      <c r="M96" s="45"/>
      <c r="N96" s="45"/>
      <c r="O96" s="45"/>
      <c r="P96" s="45"/>
      <c r="Q96" s="43"/>
      <c r="R96" s="45"/>
      <c r="S96" s="45"/>
      <c r="T96" s="45"/>
      <c r="U96" s="45"/>
      <c r="V96" s="45"/>
      <c r="W96" s="45"/>
      <c r="X96" s="29"/>
      <c r="Y96" s="45"/>
      <c r="Z96" s="45"/>
      <c r="AA96" s="45"/>
      <c r="AB96" s="32"/>
      <c r="AC96" s="64"/>
      <c r="AD96" s="65"/>
      <c r="AE96" s="65"/>
      <c r="AF96" s="65"/>
      <c r="AG96" s="66"/>
      <c r="AH96" s="66"/>
      <c r="AI96" s="66"/>
      <c r="AJ96" s="66"/>
      <c r="AK96" s="66"/>
      <c r="AL96" s="66"/>
      <c r="AM96" s="66"/>
      <c r="AN96" s="66"/>
      <c r="AO96" s="64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70"/>
      <c r="BM96" s="7"/>
      <c r="BX96" s="34"/>
    </row>
    <row r="97" spans="1:76" ht="18">
      <c r="A97" s="37"/>
      <c r="B97" s="37"/>
      <c r="C97" s="37"/>
      <c r="D97" s="42" t="s">
        <v>263</v>
      </c>
      <c r="E97" s="43"/>
      <c r="F97" s="44"/>
      <c r="G97" s="45"/>
      <c r="H97" s="45"/>
      <c r="I97" s="45"/>
      <c r="J97" s="44"/>
      <c r="K97" s="45"/>
      <c r="L97" s="45"/>
      <c r="M97" s="45"/>
      <c r="N97" s="45"/>
      <c r="O97" s="45"/>
      <c r="P97" s="45"/>
      <c r="Q97" s="43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32"/>
      <c r="AC97" s="64"/>
      <c r="AD97" s="65"/>
      <c r="AE97" s="65"/>
      <c r="AF97" s="65"/>
      <c r="AG97" s="66"/>
      <c r="AH97" s="66"/>
      <c r="AI97" s="66"/>
      <c r="AJ97" s="66"/>
      <c r="AK97" s="66"/>
      <c r="AL97" s="66"/>
      <c r="AM97" s="66"/>
      <c r="AN97" s="66"/>
      <c r="AO97" s="64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70"/>
      <c r="BM97" s="7"/>
      <c r="BT97" s="11"/>
      <c r="BX97" s="34"/>
    </row>
    <row r="98" spans="1:76" ht="18">
      <c r="A98" s="37"/>
      <c r="B98" s="37"/>
      <c r="C98" s="37"/>
      <c r="D98" s="42" t="s">
        <v>187</v>
      </c>
      <c r="E98" s="43"/>
      <c r="F98" s="44"/>
      <c r="G98" s="45"/>
      <c r="H98" s="45"/>
      <c r="I98" s="45"/>
      <c r="J98" s="44"/>
      <c r="K98" s="45"/>
      <c r="L98" s="45"/>
      <c r="M98" s="45"/>
      <c r="N98" s="45"/>
      <c r="O98" s="45"/>
      <c r="P98" s="45"/>
      <c r="Q98" s="43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32"/>
      <c r="AC98" s="64"/>
      <c r="AD98" s="65"/>
      <c r="AE98" s="65"/>
      <c r="AF98" s="65"/>
      <c r="AG98" s="66"/>
      <c r="AH98" s="66"/>
      <c r="AI98" s="66"/>
      <c r="AJ98" s="67"/>
      <c r="AK98" s="66"/>
      <c r="AL98" s="66"/>
      <c r="AM98" s="66"/>
      <c r="AN98" s="66"/>
      <c r="AO98" s="64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70"/>
      <c r="BM98" s="7"/>
      <c r="BX98" s="34"/>
    </row>
    <row r="99" spans="1:76" ht="18">
      <c r="A99" s="37"/>
      <c r="B99" s="37"/>
      <c r="C99" s="37"/>
      <c r="D99" s="42" t="s">
        <v>264</v>
      </c>
      <c r="E99" s="43"/>
      <c r="F99" s="44"/>
      <c r="G99" s="45"/>
      <c r="H99" s="45"/>
      <c r="I99" s="45"/>
      <c r="J99" s="44"/>
      <c r="K99" s="45"/>
      <c r="L99" s="45"/>
      <c r="M99" s="45"/>
      <c r="N99" s="45"/>
      <c r="O99" s="45"/>
      <c r="P99" s="45"/>
      <c r="Q99" s="43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6"/>
      <c r="AC99" s="64"/>
      <c r="AD99" s="65"/>
      <c r="AE99" s="65"/>
      <c r="AF99" s="65"/>
      <c r="AG99" s="66"/>
      <c r="AH99" s="66"/>
      <c r="AI99" s="66"/>
      <c r="AJ99" s="66"/>
      <c r="AK99" s="66">
        <v>2</v>
      </c>
      <c r="AL99" s="66">
        <f>SUM(AK99)/150</f>
        <v>0.013333333333333334</v>
      </c>
      <c r="AM99" s="66">
        <f>LOG(AL99)</f>
        <v>-1.8750612633917</v>
      </c>
      <c r="AN99" s="67">
        <f>SUM(AL99*AM99)</f>
        <v>-0.025000816845222668</v>
      </c>
      <c r="AO99" s="64"/>
      <c r="AP99" s="66"/>
      <c r="AQ99" s="66"/>
      <c r="AR99" s="66"/>
      <c r="AS99" s="66"/>
      <c r="AT99" s="66"/>
      <c r="AU99" s="66"/>
      <c r="AV99" s="67"/>
      <c r="AW99" s="66"/>
      <c r="AX99" s="66"/>
      <c r="AY99" s="66"/>
      <c r="AZ99" s="70"/>
      <c r="BI99" s="3">
        <v>1</v>
      </c>
      <c r="BJ99" s="3">
        <f>SUM(BI99)/153</f>
        <v>0.006535947712418301</v>
      </c>
      <c r="BK99" s="3">
        <f>LOG(BJ99)</f>
        <v>-2.184691430817599</v>
      </c>
      <c r="BL99" s="11">
        <f>SUM(BJ99*BK99)</f>
        <v>-0.01427902895959215</v>
      </c>
      <c r="BM99" s="7"/>
      <c r="BP99" s="11"/>
      <c r="BW99" s="3"/>
      <c r="BX99" s="33"/>
    </row>
    <row r="100" spans="1:76" ht="18">
      <c r="A100" s="37"/>
      <c r="B100" s="37"/>
      <c r="C100" s="37"/>
      <c r="D100" s="42" t="s">
        <v>265</v>
      </c>
      <c r="E100" s="43"/>
      <c r="F100" s="44"/>
      <c r="G100" s="45"/>
      <c r="H100" s="45"/>
      <c r="I100" s="45"/>
      <c r="J100" s="44"/>
      <c r="K100" s="45"/>
      <c r="L100" s="45"/>
      <c r="M100" s="45"/>
      <c r="N100" s="45"/>
      <c r="O100" s="45"/>
      <c r="P100" s="45"/>
      <c r="Q100" s="43"/>
      <c r="R100" s="45"/>
      <c r="S100" s="45"/>
      <c r="T100" s="29"/>
      <c r="U100" s="45"/>
      <c r="V100" s="45"/>
      <c r="W100" s="45"/>
      <c r="X100" s="45"/>
      <c r="Y100" s="45"/>
      <c r="Z100" s="45"/>
      <c r="AA100" s="45"/>
      <c r="AB100" s="32"/>
      <c r="AC100" s="64"/>
      <c r="AD100" s="65"/>
      <c r="AE100" s="65"/>
      <c r="AF100" s="65"/>
      <c r="AG100" s="66"/>
      <c r="AH100" s="66"/>
      <c r="AI100" s="66"/>
      <c r="AJ100" s="66"/>
      <c r="AK100" s="66"/>
      <c r="AL100" s="66"/>
      <c r="AM100" s="66"/>
      <c r="AN100" s="66"/>
      <c r="AO100" s="64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70"/>
      <c r="BM100" s="7"/>
      <c r="BX100" s="34"/>
    </row>
    <row r="101" spans="1:76" ht="18">
      <c r="A101" s="37"/>
      <c r="B101" s="37"/>
      <c r="C101" s="37"/>
      <c r="D101" s="42" t="s">
        <v>186</v>
      </c>
      <c r="E101" s="43"/>
      <c r="F101" s="44"/>
      <c r="G101" s="45"/>
      <c r="H101" s="45"/>
      <c r="I101" s="45"/>
      <c r="J101" s="44"/>
      <c r="K101" s="45"/>
      <c r="L101" s="45"/>
      <c r="M101" s="45"/>
      <c r="N101" s="45"/>
      <c r="O101" s="45"/>
      <c r="P101" s="45"/>
      <c r="Q101" s="43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32"/>
      <c r="AC101" s="64"/>
      <c r="AD101" s="65"/>
      <c r="AE101" s="65"/>
      <c r="AF101" s="65"/>
      <c r="AG101" s="66"/>
      <c r="AH101" s="66"/>
      <c r="AI101" s="66"/>
      <c r="AJ101" s="67"/>
      <c r="AK101" s="66"/>
      <c r="AL101" s="66"/>
      <c r="AM101" s="66"/>
      <c r="AN101" s="66"/>
      <c r="AO101" s="64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70"/>
      <c r="BH101" s="11"/>
      <c r="BM101" s="7"/>
      <c r="BX101" s="34"/>
    </row>
    <row r="102" spans="1:76" ht="18">
      <c r="A102" s="37"/>
      <c r="B102" s="37"/>
      <c r="C102" s="37"/>
      <c r="D102" s="42" t="s">
        <v>266</v>
      </c>
      <c r="E102" s="43"/>
      <c r="F102" s="44"/>
      <c r="G102" s="45"/>
      <c r="H102" s="45"/>
      <c r="I102" s="45"/>
      <c r="J102" s="44"/>
      <c r="K102" s="45"/>
      <c r="L102" s="45"/>
      <c r="M102" s="45"/>
      <c r="N102" s="45"/>
      <c r="O102" s="45"/>
      <c r="P102" s="45"/>
      <c r="Q102" s="43"/>
      <c r="R102" s="45"/>
      <c r="S102" s="45"/>
      <c r="T102" s="45"/>
      <c r="U102" s="45"/>
      <c r="V102" s="45"/>
      <c r="W102" s="45"/>
      <c r="X102" s="29"/>
      <c r="Y102" s="45"/>
      <c r="Z102" s="45"/>
      <c r="AA102" s="45"/>
      <c r="AB102" s="32"/>
      <c r="AC102" s="64"/>
      <c r="AD102" s="65"/>
      <c r="AE102" s="65"/>
      <c r="AF102" s="65"/>
      <c r="AG102" s="66"/>
      <c r="AH102" s="66"/>
      <c r="AI102" s="66"/>
      <c r="AJ102" s="66"/>
      <c r="AK102" s="66"/>
      <c r="AL102" s="66"/>
      <c r="AM102" s="66"/>
      <c r="AN102" s="66"/>
      <c r="AO102" s="64"/>
      <c r="AP102" s="66"/>
      <c r="AQ102" s="66"/>
      <c r="AR102" s="66"/>
      <c r="AS102" s="66"/>
      <c r="AT102" s="66"/>
      <c r="AU102" s="66"/>
      <c r="AV102" s="67"/>
      <c r="AW102" s="66"/>
      <c r="AX102" s="66"/>
      <c r="AY102" s="66"/>
      <c r="AZ102" s="71"/>
      <c r="BM102" s="7"/>
      <c r="BX102" s="34"/>
    </row>
    <row r="103" spans="1:76" ht="18">
      <c r="A103" s="37"/>
      <c r="B103" s="37"/>
      <c r="C103" s="37"/>
      <c r="D103" s="42" t="s">
        <v>267</v>
      </c>
      <c r="E103" s="43"/>
      <c r="F103" s="44"/>
      <c r="G103" s="45"/>
      <c r="H103" s="45"/>
      <c r="I103" s="45"/>
      <c r="J103" s="44"/>
      <c r="K103" s="45"/>
      <c r="L103" s="45"/>
      <c r="M103" s="45"/>
      <c r="N103" s="45"/>
      <c r="O103" s="45"/>
      <c r="P103" s="45"/>
      <c r="Q103" s="43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32"/>
      <c r="AC103" s="64"/>
      <c r="AD103" s="65"/>
      <c r="AE103" s="65"/>
      <c r="AF103" s="65"/>
      <c r="AG103" s="66"/>
      <c r="AH103" s="66"/>
      <c r="AI103" s="66"/>
      <c r="AJ103" s="66"/>
      <c r="AK103" s="66"/>
      <c r="AL103" s="66"/>
      <c r="AM103" s="66"/>
      <c r="AN103" s="66"/>
      <c r="AO103" s="64"/>
      <c r="AP103" s="66"/>
      <c r="AQ103" s="66"/>
      <c r="AR103" s="67"/>
      <c r="AS103" s="66"/>
      <c r="AT103" s="66"/>
      <c r="AU103" s="66"/>
      <c r="AV103" s="66"/>
      <c r="AW103" s="66"/>
      <c r="AX103" s="66"/>
      <c r="AY103" s="66"/>
      <c r="AZ103" s="70"/>
      <c r="BM103" s="7"/>
      <c r="BX103" s="34"/>
    </row>
    <row r="104" spans="1:76" ht="18">
      <c r="A104" s="37"/>
      <c r="B104" s="37"/>
      <c r="C104" s="37"/>
      <c r="D104" s="42" t="s">
        <v>268</v>
      </c>
      <c r="E104" s="43"/>
      <c r="F104" s="44"/>
      <c r="G104" s="45"/>
      <c r="H104" s="45"/>
      <c r="I104" s="45"/>
      <c r="J104" s="44"/>
      <c r="K104" s="45"/>
      <c r="L104" s="45"/>
      <c r="M104" s="45"/>
      <c r="N104" s="45"/>
      <c r="O104" s="45"/>
      <c r="P104" s="45"/>
      <c r="Q104" s="43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32"/>
      <c r="AC104" s="64"/>
      <c r="AD104" s="65"/>
      <c r="AE104" s="65"/>
      <c r="AF104" s="65"/>
      <c r="AG104" s="66"/>
      <c r="AH104" s="66"/>
      <c r="AI104" s="66"/>
      <c r="AJ104" s="66"/>
      <c r="AK104" s="66"/>
      <c r="AL104" s="66"/>
      <c r="AM104" s="66"/>
      <c r="AN104" s="66"/>
      <c r="AO104" s="64"/>
      <c r="AP104" s="66"/>
      <c r="AQ104" s="66"/>
      <c r="AR104" s="66"/>
      <c r="AS104" s="66"/>
      <c r="AT104" s="66"/>
      <c r="AU104" s="66"/>
      <c r="AV104" s="67"/>
      <c r="AW104" s="66"/>
      <c r="AX104" s="66"/>
      <c r="AY104" s="66"/>
      <c r="AZ104" s="70"/>
      <c r="BM104" s="7"/>
      <c r="BX104" s="34"/>
    </row>
    <row r="105" spans="1:76" ht="18">
      <c r="A105" s="37"/>
      <c r="B105" s="37"/>
      <c r="C105" s="37"/>
      <c r="D105" s="42" t="s">
        <v>269</v>
      </c>
      <c r="E105" s="43"/>
      <c r="F105" s="44"/>
      <c r="G105" s="45"/>
      <c r="H105" s="45"/>
      <c r="I105" s="45"/>
      <c r="J105" s="44"/>
      <c r="K105" s="45"/>
      <c r="L105" s="45"/>
      <c r="M105" s="45"/>
      <c r="N105" s="45"/>
      <c r="O105" s="45"/>
      <c r="P105" s="45"/>
      <c r="Q105" s="43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32"/>
      <c r="AC105" s="64"/>
      <c r="AD105" s="65"/>
      <c r="AE105" s="65"/>
      <c r="AF105" s="65"/>
      <c r="AG105" s="66"/>
      <c r="AH105" s="66"/>
      <c r="AI105" s="66"/>
      <c r="AJ105" s="66"/>
      <c r="AK105" s="66"/>
      <c r="AL105" s="66"/>
      <c r="AM105" s="66"/>
      <c r="AN105" s="66"/>
      <c r="AO105" s="64"/>
      <c r="AP105" s="66"/>
      <c r="AQ105" s="66"/>
      <c r="AR105" s="67"/>
      <c r="AS105" s="66"/>
      <c r="AT105" s="66"/>
      <c r="AU105" s="66"/>
      <c r="AV105" s="66"/>
      <c r="AW105" s="66"/>
      <c r="AX105" s="66"/>
      <c r="AY105" s="66"/>
      <c r="AZ105" s="71"/>
      <c r="BM105" s="7"/>
      <c r="BX105" s="34"/>
    </row>
    <row r="106" spans="1:76" ht="18">
      <c r="A106" s="37"/>
      <c r="B106" s="37"/>
      <c r="C106" s="37"/>
      <c r="D106" s="42" t="s">
        <v>270</v>
      </c>
      <c r="E106" s="43"/>
      <c r="F106" s="44"/>
      <c r="G106" s="45"/>
      <c r="H106" s="45"/>
      <c r="I106" s="45"/>
      <c r="J106" s="44"/>
      <c r="K106" s="45"/>
      <c r="L106" s="45"/>
      <c r="M106" s="45"/>
      <c r="N106" s="45"/>
      <c r="O106" s="45"/>
      <c r="P106" s="45"/>
      <c r="Q106" s="43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32"/>
      <c r="AC106" s="64"/>
      <c r="AD106" s="65"/>
      <c r="AE106" s="65"/>
      <c r="AF106" s="65"/>
      <c r="AG106" s="66"/>
      <c r="AH106" s="66"/>
      <c r="AI106" s="66"/>
      <c r="AJ106" s="66"/>
      <c r="AK106" s="66"/>
      <c r="AL106" s="66"/>
      <c r="AM106" s="66"/>
      <c r="AN106" s="66"/>
      <c r="AO106" s="64"/>
      <c r="AP106" s="66"/>
      <c r="AQ106" s="66"/>
      <c r="AR106" s="67"/>
      <c r="AS106" s="66"/>
      <c r="AT106" s="66"/>
      <c r="AU106" s="66"/>
      <c r="AV106" s="67"/>
      <c r="AW106" s="66"/>
      <c r="AX106" s="66"/>
      <c r="AY106" s="66"/>
      <c r="AZ106" s="71"/>
      <c r="BM106" s="7"/>
      <c r="BX106" s="34"/>
    </row>
    <row r="107" spans="1:76" ht="18">
      <c r="A107" s="37"/>
      <c r="B107" s="37"/>
      <c r="C107" s="37"/>
      <c r="D107" s="42" t="s">
        <v>271</v>
      </c>
      <c r="E107" s="43"/>
      <c r="F107" s="44"/>
      <c r="G107" s="45"/>
      <c r="H107" s="45"/>
      <c r="I107" s="45"/>
      <c r="J107" s="44"/>
      <c r="K107" s="45"/>
      <c r="L107" s="45"/>
      <c r="M107" s="45"/>
      <c r="N107" s="45"/>
      <c r="O107" s="45"/>
      <c r="P107" s="45"/>
      <c r="Q107" s="43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6"/>
      <c r="AC107" s="64"/>
      <c r="AD107" s="65"/>
      <c r="AE107" s="65"/>
      <c r="AF107" s="65"/>
      <c r="AG107" s="66"/>
      <c r="AH107" s="66"/>
      <c r="AI107" s="66"/>
      <c r="AJ107" s="66"/>
      <c r="AK107" s="66"/>
      <c r="AL107" s="66"/>
      <c r="AM107" s="66"/>
      <c r="AN107" s="66"/>
      <c r="AO107" s="64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71"/>
      <c r="BM107" s="7"/>
      <c r="BX107" s="34"/>
    </row>
    <row r="108" spans="1:76" ht="18">
      <c r="A108" s="37"/>
      <c r="B108" s="37"/>
      <c r="C108" s="37"/>
      <c r="D108" s="42" t="s">
        <v>272</v>
      </c>
      <c r="E108" s="43"/>
      <c r="F108" s="44"/>
      <c r="G108" s="45"/>
      <c r="H108" s="45"/>
      <c r="I108" s="45"/>
      <c r="J108" s="44"/>
      <c r="K108" s="45"/>
      <c r="L108" s="45"/>
      <c r="M108" s="45"/>
      <c r="N108" s="45"/>
      <c r="O108" s="45"/>
      <c r="P108" s="45"/>
      <c r="Q108" s="43"/>
      <c r="R108" s="45"/>
      <c r="S108" s="45"/>
      <c r="T108" s="45"/>
      <c r="U108" s="45"/>
      <c r="V108" s="45"/>
      <c r="W108" s="45"/>
      <c r="X108" s="29"/>
      <c r="Y108" s="45"/>
      <c r="Z108" s="45"/>
      <c r="AA108" s="45"/>
      <c r="AB108" s="32"/>
      <c r="AC108" s="64"/>
      <c r="AD108" s="65"/>
      <c r="AE108" s="65"/>
      <c r="AF108" s="65"/>
      <c r="AG108" s="66"/>
      <c r="AH108" s="66"/>
      <c r="AI108" s="66"/>
      <c r="AJ108" s="66"/>
      <c r="AK108" s="66"/>
      <c r="AL108" s="66"/>
      <c r="AM108" s="66"/>
      <c r="AN108" s="66"/>
      <c r="AO108" s="64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70"/>
      <c r="BM108" s="7"/>
      <c r="BX108" s="34"/>
    </row>
    <row r="109" spans="1:76" ht="18">
      <c r="A109" s="37"/>
      <c r="B109" s="37"/>
      <c r="C109" s="37"/>
      <c r="D109" s="42" t="s">
        <v>273</v>
      </c>
      <c r="E109" s="43"/>
      <c r="F109" s="44"/>
      <c r="G109" s="45"/>
      <c r="H109" s="45"/>
      <c r="I109" s="45">
        <v>1</v>
      </c>
      <c r="J109" s="44">
        <f>SUM(I109)/180</f>
        <v>0.005555555555555556</v>
      </c>
      <c r="K109" s="45">
        <f>LOG(J109)</f>
        <v>-2.255272505103306</v>
      </c>
      <c r="L109" s="29">
        <f>SUM(J109*K109)</f>
        <v>-0.012529291695018367</v>
      </c>
      <c r="M109" s="45"/>
      <c r="N109" s="45"/>
      <c r="O109" s="45"/>
      <c r="P109" s="45"/>
      <c r="Q109" s="43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32"/>
      <c r="AC109" s="64"/>
      <c r="AD109" s="65"/>
      <c r="AE109" s="66"/>
      <c r="AF109" s="67"/>
      <c r="AG109" s="66"/>
      <c r="AH109" s="66"/>
      <c r="AI109" s="66"/>
      <c r="AJ109" s="67"/>
      <c r="AK109" s="66"/>
      <c r="AL109" s="66"/>
      <c r="AM109" s="66"/>
      <c r="AN109" s="67"/>
      <c r="AO109" s="64"/>
      <c r="AP109" s="66"/>
      <c r="AQ109" s="66"/>
      <c r="AR109" s="67"/>
      <c r="AS109" s="66"/>
      <c r="AT109" s="66"/>
      <c r="AU109" s="66"/>
      <c r="AV109" s="67"/>
      <c r="AW109" s="66"/>
      <c r="AX109" s="66"/>
      <c r="AY109" s="66"/>
      <c r="AZ109" s="71"/>
      <c r="BM109" s="7"/>
      <c r="BX109" s="34"/>
    </row>
    <row r="110" spans="1:76" ht="18">
      <c r="A110" s="37"/>
      <c r="B110" s="37"/>
      <c r="C110" s="37" t="s">
        <v>114</v>
      </c>
      <c r="D110" s="37" t="s">
        <v>115</v>
      </c>
      <c r="E110" s="43"/>
      <c r="F110" s="44"/>
      <c r="G110" s="45"/>
      <c r="H110" s="45"/>
      <c r="I110" s="45"/>
      <c r="J110" s="44"/>
      <c r="K110" s="45"/>
      <c r="L110" s="45"/>
      <c r="M110" s="45"/>
      <c r="N110" s="45"/>
      <c r="O110" s="45"/>
      <c r="P110" s="45"/>
      <c r="Q110" s="43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32"/>
      <c r="AC110" s="64"/>
      <c r="AD110" s="65"/>
      <c r="AE110" s="65"/>
      <c r="AF110" s="65"/>
      <c r="AG110" s="66">
        <v>1</v>
      </c>
      <c r="AH110" s="66">
        <f>SUM(AG110)/77</f>
        <v>0.012987012987012988</v>
      </c>
      <c r="AI110" s="66">
        <f>LOG(AH110)</f>
        <v>-1.8864907251724818</v>
      </c>
      <c r="AJ110" s="67">
        <f>SUM(AH110*AI110)</f>
        <v>-0.024499879547694572</v>
      </c>
      <c r="AK110" s="66"/>
      <c r="AL110" s="66"/>
      <c r="AM110" s="66"/>
      <c r="AN110" s="66"/>
      <c r="AO110" s="64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70"/>
      <c r="BM110" s="7"/>
      <c r="BX110" s="34"/>
    </row>
    <row r="111" spans="1:76" ht="18">
      <c r="A111" s="37"/>
      <c r="B111" s="37"/>
      <c r="C111" s="37" t="s">
        <v>116</v>
      </c>
      <c r="D111" s="42" t="s">
        <v>274</v>
      </c>
      <c r="E111" s="43"/>
      <c r="F111" s="44"/>
      <c r="G111" s="45"/>
      <c r="H111" s="45"/>
      <c r="I111" s="45">
        <v>1</v>
      </c>
      <c r="J111" s="44">
        <f>SUM(I111)/180</f>
        <v>0.005555555555555556</v>
      </c>
      <c r="K111" s="45">
        <f>LOG(J111)</f>
        <v>-2.255272505103306</v>
      </c>
      <c r="L111" s="29">
        <f>SUM(J111*K111)</f>
        <v>-0.012529291695018367</v>
      </c>
      <c r="M111" s="45"/>
      <c r="N111" s="45"/>
      <c r="O111" s="45"/>
      <c r="P111" s="45"/>
      <c r="Q111" s="43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32"/>
      <c r="AC111" s="64"/>
      <c r="AD111" s="65"/>
      <c r="AE111" s="65"/>
      <c r="AF111" s="65"/>
      <c r="AG111" s="66"/>
      <c r="AH111" s="66"/>
      <c r="AI111" s="66"/>
      <c r="AJ111" s="66"/>
      <c r="AK111" s="66">
        <v>1</v>
      </c>
      <c r="AL111" s="66">
        <f>SUM(AK111)/150</f>
        <v>0.006666666666666667</v>
      </c>
      <c r="AM111" s="66">
        <f>LOG(AL111)</f>
        <v>-2.1760912590556813</v>
      </c>
      <c r="AN111" s="67">
        <f>SUM(AL111*AM111)</f>
        <v>-0.01450727506037121</v>
      </c>
      <c r="AO111" s="64">
        <v>1</v>
      </c>
      <c r="AP111" s="66">
        <f>SUM(AO111)/163</f>
        <v>0.006134969325153374</v>
      </c>
      <c r="AQ111" s="66">
        <f>LOG(AP111)</f>
        <v>-2.2121876044039577</v>
      </c>
      <c r="AR111" s="67">
        <f>SUM(AP111*AQ111)</f>
        <v>-0.013571703094502808</v>
      </c>
      <c r="AS111" s="66"/>
      <c r="AT111" s="66"/>
      <c r="AU111" s="66"/>
      <c r="AV111" s="66"/>
      <c r="AW111" s="66">
        <v>1</v>
      </c>
      <c r="AX111" s="66">
        <f>SUM(AW111)/184</f>
        <v>0.005434782608695652</v>
      </c>
      <c r="AY111" s="66">
        <f>LOG(AX111)</f>
        <v>-2.2648178230095364</v>
      </c>
      <c r="AZ111" s="71">
        <f>SUM(AX111*AY111)</f>
        <v>-0.012308792516356176</v>
      </c>
      <c r="BM111" s="7"/>
      <c r="BQ111" s="3">
        <v>1</v>
      </c>
      <c r="BR111" s="3">
        <f>SUM(BQ111)/183</f>
        <v>0.00546448087431694</v>
      </c>
      <c r="BS111" s="3">
        <f>LOG(BR111)</f>
        <v>-2.2624510897304293</v>
      </c>
      <c r="BT111" s="11">
        <f>SUM(BR111*BS111)</f>
        <v>-0.01236312070890945</v>
      </c>
      <c r="BX111" s="34"/>
    </row>
    <row r="112" spans="1:76" ht="18">
      <c r="A112" s="37"/>
      <c r="B112" s="37"/>
      <c r="C112" s="37" t="s">
        <v>118</v>
      </c>
      <c r="D112" s="42" t="s">
        <v>275</v>
      </c>
      <c r="E112" s="43"/>
      <c r="F112" s="44"/>
      <c r="G112" s="45"/>
      <c r="H112" s="45"/>
      <c r="I112" s="45"/>
      <c r="J112" s="44"/>
      <c r="K112" s="45"/>
      <c r="L112" s="45"/>
      <c r="M112" s="45"/>
      <c r="N112" s="45"/>
      <c r="O112" s="45"/>
      <c r="P112" s="45"/>
      <c r="Q112" s="43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32"/>
      <c r="AC112" s="64"/>
      <c r="AD112" s="65"/>
      <c r="AE112" s="65"/>
      <c r="AF112" s="65"/>
      <c r="AG112" s="66">
        <v>3</v>
      </c>
      <c r="AH112" s="66">
        <f>SUM(AG112)/77</f>
        <v>0.03896103896103896</v>
      </c>
      <c r="AI112" s="66">
        <f>LOG(AH112)</f>
        <v>-1.4093694704528195</v>
      </c>
      <c r="AJ112" s="67">
        <f>SUM(AH112*AI112)</f>
        <v>-0.05491049884881115</v>
      </c>
      <c r="AK112" s="66"/>
      <c r="AL112" s="66"/>
      <c r="AM112" s="66"/>
      <c r="AN112" s="66"/>
      <c r="AO112" s="64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70"/>
      <c r="BM112" s="7"/>
      <c r="BX112" s="34"/>
    </row>
    <row r="113" spans="1:76" ht="18">
      <c r="A113" s="37" t="s">
        <v>126</v>
      </c>
      <c r="B113" s="37"/>
      <c r="C113" s="37" t="s">
        <v>127</v>
      </c>
      <c r="D113" s="42" t="s">
        <v>276</v>
      </c>
      <c r="E113" s="43">
        <v>3</v>
      </c>
      <c r="F113" s="44">
        <f>SUM(E113)/125</f>
        <v>0.024</v>
      </c>
      <c r="G113" s="45">
        <f>LOG(F113)</f>
        <v>-1.6197887582883939</v>
      </c>
      <c r="H113" s="29">
        <f>SUM(F113*G113)</f>
        <v>-0.03887493019892145</v>
      </c>
      <c r="I113" s="45">
        <v>5</v>
      </c>
      <c r="J113" s="44">
        <f>SUM(I113)/180</f>
        <v>0.027777777777777776</v>
      </c>
      <c r="K113" s="45">
        <f>LOG(J113)</f>
        <v>-1.5563025007672873</v>
      </c>
      <c r="L113" s="29">
        <f>SUM(J113*K113)</f>
        <v>-0.043230625021313536</v>
      </c>
      <c r="M113" s="45">
        <v>6</v>
      </c>
      <c r="N113" s="45">
        <f>SUM(M113)/151</f>
        <v>0.039735099337748346</v>
      </c>
      <c r="O113" s="45">
        <f>LOG(N113)</f>
        <v>-1.4008256969095259</v>
      </c>
      <c r="P113" s="29">
        <f>SUM(N113*O113)</f>
        <v>-0.05566194822157056</v>
      </c>
      <c r="Q113" s="43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32"/>
      <c r="AC113" s="64">
        <v>8</v>
      </c>
      <c r="AD113" s="65">
        <f>SUM(AC113)/132</f>
        <v>0.06060606060606061</v>
      </c>
      <c r="AE113" s="66">
        <f>LOG(AD113)</f>
        <v>-1.2174839442139063</v>
      </c>
      <c r="AF113" s="67">
        <f>SUM(AD113*AE113)</f>
        <v>-0.07378690570993371</v>
      </c>
      <c r="AG113" s="66">
        <v>3</v>
      </c>
      <c r="AH113" s="66">
        <f>SUM(AG113)/77</f>
        <v>0.03896103896103896</v>
      </c>
      <c r="AI113" s="66">
        <f>LOG(AH113)</f>
        <v>-1.4093694704528195</v>
      </c>
      <c r="AJ113" s="67">
        <f>SUM(AH113*AI113)</f>
        <v>-0.05491049884881115</v>
      </c>
      <c r="AK113" s="66">
        <v>1</v>
      </c>
      <c r="AL113" s="66">
        <f>SUM(AK113)/150</f>
        <v>0.006666666666666667</v>
      </c>
      <c r="AM113" s="66">
        <f>LOG(AL113)</f>
        <v>-2.1760912590556813</v>
      </c>
      <c r="AN113" s="67">
        <f>SUM(AL113*AM113)</f>
        <v>-0.01450727506037121</v>
      </c>
      <c r="AO113" s="64">
        <v>4</v>
      </c>
      <c r="AP113" s="66">
        <f>SUM(AO113)/163</f>
        <v>0.024539877300613498</v>
      </c>
      <c r="AQ113" s="66">
        <f>LOG(AP113)</f>
        <v>-1.6101276130759954</v>
      </c>
      <c r="AR113" s="67">
        <f>SUM(AP113*AQ113)</f>
        <v>-0.03951233406321461</v>
      </c>
      <c r="AS113" s="66"/>
      <c r="AT113" s="66"/>
      <c r="AU113" s="66"/>
      <c r="AV113" s="66"/>
      <c r="AW113" s="66">
        <v>3</v>
      </c>
      <c r="AX113" s="66">
        <f>SUM(AW113)/184</f>
        <v>0.016304347826086956</v>
      </c>
      <c r="AY113" s="66">
        <f>LOG(AX113)</f>
        <v>-1.787696568289874</v>
      </c>
      <c r="AZ113" s="71">
        <f>SUM(AX113*AY113)</f>
        <v>-0.02914722665690012</v>
      </c>
      <c r="BM113" s="7">
        <v>1</v>
      </c>
      <c r="BN113" s="3">
        <f>SUM(BM113)/194</f>
        <v>0.005154639175257732</v>
      </c>
      <c r="BO113" s="3">
        <f>LOG(BN113)</f>
        <v>-2.287801729930226</v>
      </c>
      <c r="BP113" s="11">
        <f>SUM(BN113*BO113)</f>
        <v>-0.011792792422320753</v>
      </c>
      <c r="BQ113" s="3">
        <v>1</v>
      </c>
      <c r="BR113" s="3">
        <f>SUM(BQ113)/183</f>
        <v>0.00546448087431694</v>
      </c>
      <c r="BS113" s="3">
        <f>LOG(BR113)</f>
        <v>-2.2624510897304293</v>
      </c>
      <c r="BT113" s="11">
        <f>SUM(BR113*BS113)</f>
        <v>-0.01236312070890945</v>
      </c>
      <c r="BX113" s="34"/>
    </row>
    <row r="114" spans="1:76" ht="18">
      <c r="A114" s="37"/>
      <c r="B114" s="37"/>
      <c r="C114" s="37"/>
      <c r="D114" s="42" t="s">
        <v>277</v>
      </c>
      <c r="E114" s="43"/>
      <c r="F114" s="44"/>
      <c r="G114" s="45"/>
      <c r="H114" s="45"/>
      <c r="I114" s="45"/>
      <c r="J114" s="44"/>
      <c r="K114" s="45"/>
      <c r="L114" s="45"/>
      <c r="M114" s="45"/>
      <c r="N114" s="45"/>
      <c r="O114" s="45"/>
      <c r="P114" s="29"/>
      <c r="Q114" s="43">
        <v>10</v>
      </c>
      <c r="R114" s="45">
        <f>SUM(Q114)/247</f>
        <v>0.04048582995951417</v>
      </c>
      <c r="S114" s="45">
        <f>LOG(R114)</f>
        <v>-1.3926969532596658</v>
      </c>
      <c r="T114" s="29">
        <f>SUM(R114*S114)</f>
        <v>-0.056384492034804286</v>
      </c>
      <c r="U114" s="45">
        <v>6</v>
      </c>
      <c r="V114" s="45">
        <f>SUM(U114)/216</f>
        <v>0.027777777777777776</v>
      </c>
      <c r="W114" s="45">
        <f>LOG(V114)</f>
        <v>-1.5563025007672873</v>
      </c>
      <c r="X114" s="29">
        <f>SUM(V114*W114)</f>
        <v>-0.043230625021313536</v>
      </c>
      <c r="Y114" s="45">
        <v>10</v>
      </c>
      <c r="Z114" s="45">
        <f>SUM(Y114)/305</f>
        <v>0.03278688524590164</v>
      </c>
      <c r="AA114" s="45">
        <f>LOG(Z114)</f>
        <v>-1.4842998393467859</v>
      </c>
      <c r="AB114" s="46">
        <f>SUM(Z114*AA114)</f>
        <v>-0.04866556850317331</v>
      </c>
      <c r="AC114" s="64"/>
      <c r="AD114" s="65"/>
      <c r="AE114" s="65"/>
      <c r="AF114" s="65"/>
      <c r="AG114" s="66"/>
      <c r="AH114" s="66"/>
      <c r="AI114" s="66"/>
      <c r="AJ114" s="66"/>
      <c r="AK114" s="66"/>
      <c r="AL114" s="66"/>
      <c r="AM114" s="66"/>
      <c r="AN114" s="66"/>
      <c r="AO114" s="64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70"/>
      <c r="BE114" s="3">
        <v>1</v>
      </c>
      <c r="BF114" s="3">
        <f>SUM(BE114)/187</f>
        <v>0.0053475935828877</v>
      </c>
      <c r="BG114" s="3">
        <f>LOG(BF114)</f>
        <v>-2.271841606536499</v>
      </c>
      <c r="BH114" s="11">
        <f>SUM(BF114*BG114)</f>
        <v>-0.012148885596451865</v>
      </c>
      <c r="BM114" s="7"/>
      <c r="BX114" s="34"/>
    </row>
    <row r="115" spans="1:76" ht="18">
      <c r="A115" s="37"/>
      <c r="B115" s="37"/>
      <c r="C115" s="37"/>
      <c r="D115" s="42" t="s">
        <v>278</v>
      </c>
      <c r="E115" s="43"/>
      <c r="F115" s="44"/>
      <c r="G115" s="45"/>
      <c r="H115" s="45"/>
      <c r="I115" s="45"/>
      <c r="J115" s="44"/>
      <c r="K115" s="45"/>
      <c r="L115" s="45"/>
      <c r="M115" s="45"/>
      <c r="N115" s="45"/>
      <c r="O115" s="45"/>
      <c r="P115" s="45"/>
      <c r="Q115" s="43"/>
      <c r="R115" s="45"/>
      <c r="S115" s="45"/>
      <c r="T115" s="29"/>
      <c r="U115" s="45"/>
      <c r="V115" s="45"/>
      <c r="W115" s="45"/>
      <c r="X115" s="29"/>
      <c r="Y115" s="45"/>
      <c r="Z115" s="45"/>
      <c r="AA115" s="45"/>
      <c r="AB115" s="32"/>
      <c r="AC115" s="64"/>
      <c r="AD115" s="65"/>
      <c r="AE115" s="65"/>
      <c r="AF115" s="65"/>
      <c r="AG115" s="66"/>
      <c r="AH115" s="66"/>
      <c r="AI115" s="66"/>
      <c r="AJ115" s="67"/>
      <c r="AK115" s="66"/>
      <c r="AL115" s="66"/>
      <c r="AM115" s="66"/>
      <c r="AN115" s="66"/>
      <c r="AO115" s="64"/>
      <c r="AP115" s="66"/>
      <c r="AQ115" s="66"/>
      <c r="AR115" s="67"/>
      <c r="AS115" s="66">
        <v>7</v>
      </c>
      <c r="AT115" s="66">
        <f>SUM(AS115)/167</f>
        <v>0.041916167664670656</v>
      </c>
      <c r="AU115" s="66">
        <f>LOG(AT115)</f>
        <v>-1.3776184311333264</v>
      </c>
      <c r="AV115" s="67">
        <f>SUM(AT115*AU115)</f>
        <v>-0.05774448513732505</v>
      </c>
      <c r="AW115" s="66"/>
      <c r="AX115" s="66"/>
      <c r="AY115" s="66"/>
      <c r="AZ115" s="71"/>
      <c r="BM115" s="7"/>
      <c r="BX115" s="34"/>
    </row>
    <row r="116" spans="1:76" ht="18">
      <c r="A116" s="37" t="s">
        <v>130</v>
      </c>
      <c r="B116" s="37"/>
      <c r="C116" s="37" t="s">
        <v>129</v>
      </c>
      <c r="D116" s="42" t="s">
        <v>131</v>
      </c>
      <c r="E116" s="43"/>
      <c r="F116" s="44"/>
      <c r="G116" s="45"/>
      <c r="H116" s="45"/>
      <c r="I116" s="45"/>
      <c r="J116" s="44"/>
      <c r="K116" s="45"/>
      <c r="L116" s="45"/>
      <c r="M116" s="45"/>
      <c r="N116" s="45"/>
      <c r="O116" s="45"/>
      <c r="P116" s="45"/>
      <c r="Q116" s="43">
        <v>2</v>
      </c>
      <c r="R116" s="45">
        <f>SUM(Q116)/247</f>
        <v>0.008097165991902834</v>
      </c>
      <c r="S116" s="45">
        <f>LOG(R116)</f>
        <v>-2.0916669575956846</v>
      </c>
      <c r="T116" s="29">
        <f>SUM(R116*S116)</f>
        <v>-0.016936574555430645</v>
      </c>
      <c r="U116" s="45">
        <v>1</v>
      </c>
      <c r="V116" s="45">
        <f>SUM(U116)/216</f>
        <v>0.004629629629629629</v>
      </c>
      <c r="W116" s="45">
        <f>LOG(V116)</f>
        <v>-2.334453751150931</v>
      </c>
      <c r="X116" s="29">
        <f>SUM(V116*W116)</f>
        <v>-0.010807656255328384</v>
      </c>
      <c r="Y116" s="45">
        <v>6</v>
      </c>
      <c r="Z116" s="45">
        <f>SUM(Y116)/305</f>
        <v>0.019672131147540985</v>
      </c>
      <c r="AA116" s="45">
        <f>LOG(Z116)</f>
        <v>-1.7061485889631423</v>
      </c>
      <c r="AB116" s="46">
        <f>SUM(Z116*AA116)</f>
        <v>-0.033563578799274935</v>
      </c>
      <c r="AC116" s="64"/>
      <c r="AD116" s="65"/>
      <c r="AE116" s="65"/>
      <c r="AF116" s="65"/>
      <c r="AG116" s="66"/>
      <c r="AH116" s="66"/>
      <c r="AI116" s="66"/>
      <c r="AJ116" s="66"/>
      <c r="AK116" s="66"/>
      <c r="AL116" s="66"/>
      <c r="AM116" s="66"/>
      <c r="AN116" s="66"/>
      <c r="AO116" s="64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70"/>
      <c r="BM116" s="7"/>
      <c r="BX116" s="34"/>
    </row>
    <row r="117" spans="1:76" ht="18">
      <c r="A117" s="37"/>
      <c r="B117" s="37"/>
      <c r="C117" s="37" t="s">
        <v>128</v>
      </c>
      <c r="D117" s="37"/>
      <c r="E117" s="43"/>
      <c r="F117" s="44"/>
      <c r="G117" s="45"/>
      <c r="H117" s="45"/>
      <c r="I117" s="45"/>
      <c r="J117" s="44"/>
      <c r="K117" s="45"/>
      <c r="L117" s="45"/>
      <c r="M117" s="45"/>
      <c r="N117" s="45"/>
      <c r="O117" s="45"/>
      <c r="P117" s="45"/>
      <c r="Q117" s="43">
        <v>58</v>
      </c>
      <c r="R117" s="45">
        <f>SUM(Q117)/247</f>
        <v>0.23481781376518218</v>
      </c>
      <c r="S117" s="45">
        <f>LOG(R117)</f>
        <v>-0.6292689596967285</v>
      </c>
      <c r="T117" s="29">
        <f>SUM(R117*S117)</f>
        <v>-0.1477635613862763</v>
      </c>
      <c r="U117" s="45">
        <v>20</v>
      </c>
      <c r="V117" s="45">
        <f>SUM(U117)/216</f>
        <v>0.09259259259259259</v>
      </c>
      <c r="W117" s="45">
        <f>LOG(V117)</f>
        <v>-1.0334237554869496</v>
      </c>
      <c r="X117" s="29">
        <f>SUM(V117*W117)</f>
        <v>-0.09568738476731015</v>
      </c>
      <c r="Y117" s="45">
        <v>137</v>
      </c>
      <c r="Z117" s="45">
        <f>SUM(Y117)/305</f>
        <v>0.4491803278688525</v>
      </c>
      <c r="AA117" s="45">
        <f>LOG(Z117)</f>
        <v>-0.34757927219037904</v>
      </c>
      <c r="AB117" s="46">
        <f>SUM(Z117*AA117)</f>
        <v>-0.15612577144289158</v>
      </c>
      <c r="AC117" s="64"/>
      <c r="AD117" s="65"/>
      <c r="AE117" s="65"/>
      <c r="AF117" s="65"/>
      <c r="AG117" s="66">
        <v>1</v>
      </c>
      <c r="AH117" s="66">
        <f>SUM(AG117)/77</f>
        <v>0.012987012987012988</v>
      </c>
      <c r="AI117" s="66">
        <f>LOG(AH117)</f>
        <v>-1.8864907251724818</v>
      </c>
      <c r="AJ117" s="67">
        <f>SUM(AH117*AI117)</f>
        <v>-0.024499879547694572</v>
      </c>
      <c r="AK117" s="66"/>
      <c r="AL117" s="66"/>
      <c r="AM117" s="66"/>
      <c r="AN117" s="66"/>
      <c r="AO117" s="64"/>
      <c r="AP117" s="66"/>
      <c r="AQ117" s="66"/>
      <c r="AR117" s="66"/>
      <c r="AS117" s="66">
        <v>1</v>
      </c>
      <c r="AT117" s="66">
        <f>SUM(AS117)/167</f>
        <v>0.005988023952095809</v>
      </c>
      <c r="AU117" s="66">
        <f>LOG(AT117)</f>
        <v>-2.2227164711475833</v>
      </c>
      <c r="AV117" s="67">
        <f>SUM(AT117*AU117)</f>
        <v>-0.013309679467949602</v>
      </c>
      <c r="AW117" s="66">
        <v>2</v>
      </c>
      <c r="AX117" s="66">
        <f>SUM(AW117)/184</f>
        <v>0.010869565217391304</v>
      </c>
      <c r="AY117" s="66">
        <f>LOG(AX117)</f>
        <v>-1.9637878273455553</v>
      </c>
      <c r="AZ117" s="71">
        <f>SUM(AX117*AY117)</f>
        <v>-0.021345519862451687</v>
      </c>
      <c r="BM117" s="7"/>
      <c r="BX117" s="34"/>
    </row>
    <row r="118" spans="1:76" ht="18">
      <c r="A118" s="37"/>
      <c r="B118" s="37"/>
      <c r="C118" s="37" t="s">
        <v>140</v>
      </c>
      <c r="D118" s="42" t="s">
        <v>141</v>
      </c>
      <c r="E118" s="43"/>
      <c r="F118" s="44"/>
      <c r="G118" s="45"/>
      <c r="H118" s="45"/>
      <c r="I118" s="45"/>
      <c r="J118" s="44"/>
      <c r="K118" s="45"/>
      <c r="L118" s="45"/>
      <c r="M118" s="45"/>
      <c r="N118" s="45"/>
      <c r="O118" s="45"/>
      <c r="P118" s="45"/>
      <c r="Q118" s="43">
        <v>6</v>
      </c>
      <c r="R118" s="45">
        <f>SUM(Q118)/247</f>
        <v>0.024291497975708502</v>
      </c>
      <c r="S118" s="45">
        <f>LOG(R118)</f>
        <v>-1.6145457028760222</v>
      </c>
      <c r="T118" s="29">
        <f>SUM(R118*S118)</f>
        <v>-0.039219733673101755</v>
      </c>
      <c r="U118" s="45">
        <v>11</v>
      </c>
      <c r="V118" s="45">
        <f>SUM(U118)/216</f>
        <v>0.05092592592592592</v>
      </c>
      <c r="W118" s="45">
        <f>LOG(V118)</f>
        <v>-1.293061065992706</v>
      </c>
      <c r="X118" s="29">
        <f>SUM(V118*W118)</f>
        <v>-0.06585033206444335</v>
      </c>
      <c r="Y118" s="45">
        <v>11</v>
      </c>
      <c r="Z118" s="45">
        <f>SUM(Y118)/305</f>
        <v>0.036065573770491806</v>
      </c>
      <c r="AA118" s="45">
        <f>LOG(Z118)</f>
        <v>-1.4429071541885607</v>
      </c>
      <c r="AB118" s="46">
        <f>SUM(Z118*AA118)</f>
        <v>-0.052039274413357935</v>
      </c>
      <c r="AC118" s="64"/>
      <c r="AD118" s="65"/>
      <c r="AE118" s="65"/>
      <c r="AF118" s="65"/>
      <c r="AG118" s="66"/>
      <c r="AH118" s="66"/>
      <c r="AI118" s="66"/>
      <c r="AJ118" s="66"/>
      <c r="AK118" s="66"/>
      <c r="AL118" s="66"/>
      <c r="AM118" s="66"/>
      <c r="AN118" s="66"/>
      <c r="AO118" s="64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70"/>
      <c r="BM118" s="7"/>
      <c r="BX118" s="34"/>
    </row>
    <row r="119" spans="1:76" ht="18">
      <c r="A119" s="37"/>
      <c r="B119" s="37"/>
      <c r="C119" s="37"/>
      <c r="D119" s="42" t="s">
        <v>190</v>
      </c>
      <c r="E119" s="43"/>
      <c r="F119" s="44"/>
      <c r="G119" s="45"/>
      <c r="H119" s="45"/>
      <c r="I119" s="45"/>
      <c r="J119" s="44"/>
      <c r="K119" s="45"/>
      <c r="L119" s="45"/>
      <c r="M119" s="45"/>
      <c r="N119" s="45"/>
      <c r="O119" s="45"/>
      <c r="P119" s="45"/>
      <c r="Q119" s="43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32"/>
      <c r="AC119" s="64"/>
      <c r="AD119" s="65"/>
      <c r="AE119" s="65"/>
      <c r="AF119" s="65"/>
      <c r="AG119" s="66"/>
      <c r="AH119" s="66"/>
      <c r="AI119" s="66"/>
      <c r="AJ119" s="66"/>
      <c r="AK119" s="66"/>
      <c r="AL119" s="66"/>
      <c r="AM119" s="66"/>
      <c r="AN119" s="66"/>
      <c r="AO119" s="64">
        <v>1</v>
      </c>
      <c r="AP119" s="66">
        <f>SUM(AO119)/163</f>
        <v>0.006134969325153374</v>
      </c>
      <c r="AQ119" s="66">
        <f>LOG(AP119)</f>
        <v>-2.2121876044039577</v>
      </c>
      <c r="AR119" s="67">
        <f>SUM(AP119*AQ119)</f>
        <v>-0.013571703094502808</v>
      </c>
      <c r="AS119" s="66"/>
      <c r="AT119" s="66"/>
      <c r="AU119" s="66"/>
      <c r="AV119" s="66"/>
      <c r="AW119" s="66"/>
      <c r="AX119" s="66"/>
      <c r="AY119" s="66"/>
      <c r="AZ119" s="70"/>
      <c r="BM119" s="7"/>
      <c r="BX119" s="34"/>
    </row>
    <row r="120" spans="1:76" ht="18">
      <c r="A120" s="37"/>
      <c r="B120" s="37"/>
      <c r="C120" s="37"/>
      <c r="D120" s="42" t="s">
        <v>182</v>
      </c>
      <c r="E120" s="43"/>
      <c r="F120" s="44"/>
      <c r="G120" s="45"/>
      <c r="H120" s="45"/>
      <c r="I120" s="45"/>
      <c r="J120" s="44"/>
      <c r="K120" s="45"/>
      <c r="L120" s="45"/>
      <c r="M120" s="45"/>
      <c r="N120" s="45"/>
      <c r="O120" s="45"/>
      <c r="P120" s="45"/>
      <c r="Q120" s="43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32"/>
      <c r="AC120" s="64">
        <v>6</v>
      </c>
      <c r="AD120" s="65">
        <f>SUM(AC120)/132</f>
        <v>0.045454545454545456</v>
      </c>
      <c r="AE120" s="66">
        <f>LOG(AD120)</f>
        <v>-1.3424226808222062</v>
      </c>
      <c r="AF120" s="67">
        <f>SUM(AD120*AE120)</f>
        <v>-0.06101921276464574</v>
      </c>
      <c r="AG120" s="66">
        <v>8</v>
      </c>
      <c r="AH120" s="66">
        <f>SUM(AG120)/77</f>
        <v>0.1038961038961039</v>
      </c>
      <c r="AI120" s="66">
        <f>LOG(AH120)</f>
        <v>-0.9834007381805383</v>
      </c>
      <c r="AJ120" s="67">
        <f>SUM(AH120*AI120)</f>
        <v>-0.10217150526551048</v>
      </c>
      <c r="AK120" s="66">
        <v>2</v>
      </c>
      <c r="AL120" s="66">
        <f>SUM(AK120)/150</f>
        <v>0.013333333333333334</v>
      </c>
      <c r="AM120" s="66">
        <f>LOG(AL120)</f>
        <v>-1.8750612633917</v>
      </c>
      <c r="AN120" s="67">
        <f>SUM(AL120*AM120)</f>
        <v>-0.025000816845222668</v>
      </c>
      <c r="AO120" s="64">
        <v>1</v>
      </c>
      <c r="AP120" s="66">
        <f>SUM(AO120)/163</f>
        <v>0.006134969325153374</v>
      </c>
      <c r="AQ120" s="66">
        <f>LOG(AP120)</f>
        <v>-2.2121876044039577</v>
      </c>
      <c r="AR120" s="67">
        <f>SUM(AP120*AQ120)</f>
        <v>-0.013571703094502808</v>
      </c>
      <c r="AS120" s="66"/>
      <c r="AT120" s="66"/>
      <c r="AU120" s="66"/>
      <c r="AV120" s="66"/>
      <c r="AW120" s="66"/>
      <c r="AX120" s="66"/>
      <c r="AY120" s="66"/>
      <c r="AZ120" s="70"/>
      <c r="BA120" s="7">
        <v>1</v>
      </c>
      <c r="BB120" s="10">
        <f>SUM(BA120)/164</f>
        <v>0.006097560975609756</v>
      </c>
      <c r="BC120" s="3">
        <f>LOG(BB120)</f>
        <v>-2.214843848047698</v>
      </c>
      <c r="BD120" s="11">
        <f>SUM(BB120*BC120)</f>
        <v>-0.013505145414924988</v>
      </c>
      <c r="BE120" s="8">
        <v>1</v>
      </c>
      <c r="BF120" s="3">
        <f>SUM(BE120)/187</f>
        <v>0.0053475935828877</v>
      </c>
      <c r="BG120" s="3">
        <f>LOG(BF120)</f>
        <v>-2.271841606536499</v>
      </c>
      <c r="BH120" s="11">
        <f>SUM(BF120*BG120)</f>
        <v>-0.012148885596451865</v>
      </c>
      <c r="BI120" s="8">
        <v>2</v>
      </c>
      <c r="BJ120" s="3">
        <f>SUM(BI120)/153</f>
        <v>0.013071895424836602</v>
      </c>
      <c r="BK120" s="3">
        <f>LOG(BJ120)</f>
        <v>-1.8836614351536176</v>
      </c>
      <c r="BL120" s="11">
        <f>SUM(BJ120*BK120)</f>
        <v>-0.02462302529612572</v>
      </c>
      <c r="BM120" s="7"/>
      <c r="BX120" s="34"/>
    </row>
    <row r="121" spans="1:76" ht="18">
      <c r="A121" s="37"/>
      <c r="B121" s="37"/>
      <c r="C121" s="37"/>
      <c r="D121" s="42" t="s">
        <v>279</v>
      </c>
      <c r="E121" s="43"/>
      <c r="F121" s="44"/>
      <c r="G121" s="45"/>
      <c r="H121" s="45"/>
      <c r="I121" s="45"/>
      <c r="J121" s="44"/>
      <c r="K121" s="45"/>
      <c r="L121" s="45"/>
      <c r="M121" s="45"/>
      <c r="N121" s="45"/>
      <c r="O121" s="45"/>
      <c r="P121" s="45"/>
      <c r="Q121" s="43"/>
      <c r="R121" s="45"/>
      <c r="S121" s="45"/>
      <c r="T121" s="45"/>
      <c r="U121" s="45">
        <v>1</v>
      </c>
      <c r="V121" s="45">
        <f>SUM(U121)/216</f>
        <v>0.004629629629629629</v>
      </c>
      <c r="W121" s="45">
        <f>LOG(V121)</f>
        <v>-2.334453751150931</v>
      </c>
      <c r="X121" s="29">
        <f>SUM(V121*W121)</f>
        <v>-0.010807656255328384</v>
      </c>
      <c r="Y121" s="45">
        <v>1</v>
      </c>
      <c r="Z121" s="45">
        <f>SUM(Y121)/305</f>
        <v>0.003278688524590164</v>
      </c>
      <c r="AA121" s="45">
        <f>LOG(Z121)</f>
        <v>-2.484299839346786</v>
      </c>
      <c r="AB121" s="46">
        <f>SUM(Z121*AA121)</f>
        <v>-0.008145245374907495</v>
      </c>
      <c r="AC121" s="64"/>
      <c r="AD121" s="65"/>
      <c r="AE121" s="65"/>
      <c r="AF121" s="65"/>
      <c r="AG121" s="66"/>
      <c r="AH121" s="66"/>
      <c r="AI121" s="66"/>
      <c r="AJ121" s="66"/>
      <c r="AK121" s="66"/>
      <c r="AL121" s="66"/>
      <c r="AM121" s="66"/>
      <c r="AN121" s="66"/>
      <c r="AO121" s="64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70"/>
      <c r="BM121" s="7"/>
      <c r="BX121" s="34"/>
    </row>
    <row r="122" spans="1:76" ht="18">
      <c r="A122" s="37"/>
      <c r="B122" s="37"/>
      <c r="C122" s="37" t="s">
        <v>143</v>
      </c>
      <c r="D122" s="42" t="s">
        <v>280</v>
      </c>
      <c r="E122" s="43">
        <v>41</v>
      </c>
      <c r="F122" s="44">
        <f>SUM(E122)/125</f>
        <v>0.328</v>
      </c>
      <c r="G122" s="45">
        <f>LOG(F122)</f>
        <v>-0.4841261562883209</v>
      </c>
      <c r="H122" s="29">
        <f>SUM(F122*G122)</f>
        <v>-0.15879337926256926</v>
      </c>
      <c r="I122" s="45">
        <v>58</v>
      </c>
      <c r="J122" s="44">
        <f>SUM(I122)/180</f>
        <v>0.32222222222222224</v>
      </c>
      <c r="K122" s="45">
        <f>LOG(J122)</f>
        <v>-0.49184451154036873</v>
      </c>
      <c r="L122" s="29">
        <f>SUM(J122*K122)</f>
        <v>-0.15848323149634105</v>
      </c>
      <c r="M122" s="45">
        <v>13</v>
      </c>
      <c r="N122" s="45">
        <f>SUM(M122)/151</f>
        <v>0.08609271523178808</v>
      </c>
      <c r="O122" s="45">
        <f>LOG(N122)</f>
        <v>-1.0650335949863328</v>
      </c>
      <c r="P122" s="29">
        <f>SUM(N122*O122)</f>
        <v>-0.09169163400544586</v>
      </c>
      <c r="Q122" s="43">
        <v>1</v>
      </c>
      <c r="R122" s="45">
        <f>SUM(Q122)/247</f>
        <v>0.004048582995951417</v>
      </c>
      <c r="S122" s="45">
        <f>LOG(R122)</f>
        <v>-2.392696953259666</v>
      </c>
      <c r="T122" s="29">
        <f>SUM(R122*S122)</f>
        <v>-0.009687032199431846</v>
      </c>
      <c r="U122" s="45">
        <v>3</v>
      </c>
      <c r="V122" s="45">
        <f>SUM(U122)/216</f>
        <v>0.013888888888888888</v>
      </c>
      <c r="W122" s="45">
        <f>LOG(V122)</f>
        <v>-1.8573324964312685</v>
      </c>
      <c r="X122" s="29">
        <f>SUM(V122*W122)</f>
        <v>-0.025796284672656506</v>
      </c>
      <c r="Y122" s="45">
        <v>8</v>
      </c>
      <c r="Z122" s="45">
        <f>SUM(Y122)/305</f>
        <v>0.02622950819672131</v>
      </c>
      <c r="AA122" s="45">
        <f>LOG(Z122)</f>
        <v>-1.5812098523548423</v>
      </c>
      <c r="AB122" s="46">
        <f>SUM(Z122*AA122)</f>
        <v>-0.04147435678307783</v>
      </c>
      <c r="AC122" s="64">
        <v>3</v>
      </c>
      <c r="AD122" s="65">
        <f>SUM(AC122)/132</f>
        <v>0.022727272727272728</v>
      </c>
      <c r="AE122" s="66">
        <f>LOG(AD122)</f>
        <v>-1.6434526764861874</v>
      </c>
      <c r="AF122" s="67">
        <f>SUM(AD122*AE122)</f>
        <v>-0.0373511971928679</v>
      </c>
      <c r="AG122" s="66">
        <v>1</v>
      </c>
      <c r="AH122" s="66">
        <f>SUM(AG122)/77</f>
        <v>0.012987012987012988</v>
      </c>
      <c r="AI122" s="66">
        <f>LOG(AH122)</f>
        <v>-1.8864907251724818</v>
      </c>
      <c r="AJ122" s="67">
        <f>SUM(AH122*AI122)</f>
        <v>-0.024499879547694572</v>
      </c>
      <c r="AK122" s="66">
        <v>1</v>
      </c>
      <c r="AL122" s="66">
        <f>SUM(AK122)/150</f>
        <v>0.006666666666666667</v>
      </c>
      <c r="AM122" s="66">
        <f>LOG(AL122)</f>
        <v>-2.1760912590556813</v>
      </c>
      <c r="AN122" s="67">
        <f>SUM(AL122*AM122)</f>
        <v>-0.01450727506037121</v>
      </c>
      <c r="AO122" s="64">
        <v>1</v>
      </c>
      <c r="AP122" s="66">
        <f>SUM(AO122)/163</f>
        <v>0.006134969325153374</v>
      </c>
      <c r="AQ122" s="66">
        <f>LOG(AP122)</f>
        <v>-2.2121876044039577</v>
      </c>
      <c r="AR122" s="67">
        <f>SUM(AP122*AQ122)</f>
        <v>-0.013571703094502808</v>
      </c>
      <c r="AS122" s="66">
        <v>2</v>
      </c>
      <c r="AT122" s="66">
        <f>SUM(AS122)/167</f>
        <v>0.011976047904191617</v>
      </c>
      <c r="AU122" s="66">
        <f>LOG(AT122)</f>
        <v>-1.921686475483602</v>
      </c>
      <c r="AV122" s="67">
        <f>SUM(AT122*AU122)</f>
        <v>-0.02301420928722877</v>
      </c>
      <c r="AW122" s="66"/>
      <c r="AX122" s="66"/>
      <c r="AY122" s="66"/>
      <c r="AZ122" s="70"/>
      <c r="BA122" s="7">
        <v>2</v>
      </c>
      <c r="BB122" s="10">
        <f>SUM(BA122)/164</f>
        <v>0.012195121951219513</v>
      </c>
      <c r="BC122" s="3">
        <f>LOG(BB122)</f>
        <v>-1.9138138523837167</v>
      </c>
      <c r="BD122" s="11">
        <f>SUM(BB122*BC122)</f>
        <v>-0.023339193321752643</v>
      </c>
      <c r="BE122" s="8">
        <v>2</v>
      </c>
      <c r="BF122" s="3">
        <f>SUM(BE122)/187</f>
        <v>0.0106951871657754</v>
      </c>
      <c r="BG122" s="3">
        <f>LOG(BF122)</f>
        <v>-1.9708116108725178</v>
      </c>
      <c r="BH122" s="11">
        <f>SUM(BF122*BG122)</f>
        <v>-0.021078199046764896</v>
      </c>
      <c r="BI122" s="8">
        <v>1</v>
      </c>
      <c r="BJ122" s="3">
        <f>SUM(BI122)/153</f>
        <v>0.006535947712418301</v>
      </c>
      <c r="BK122" s="3">
        <f>LOG(BJ122)</f>
        <v>-2.184691430817599</v>
      </c>
      <c r="BL122" s="11">
        <f>SUM(BJ122*BK122)</f>
        <v>-0.01427902895959215</v>
      </c>
      <c r="BM122" s="7">
        <v>2</v>
      </c>
      <c r="BN122" s="3">
        <f>SUM(BM122)/194</f>
        <v>0.010309278350515464</v>
      </c>
      <c r="BO122" s="3">
        <f>LOG(BN122)</f>
        <v>-1.9867717342662448</v>
      </c>
      <c r="BP122" s="11">
        <f>SUM(BN122*BO122)</f>
        <v>-0.02048218282748706</v>
      </c>
      <c r="BQ122" s="3">
        <v>3</v>
      </c>
      <c r="BR122" s="3">
        <f>SUM(BQ122)/183</f>
        <v>0.01639344262295082</v>
      </c>
      <c r="BS122" s="3">
        <f>LOG(BR122)</f>
        <v>-1.785329835010767</v>
      </c>
      <c r="BT122" s="11">
        <f>SUM(BR122*BS122)</f>
        <v>-0.029267702213291263</v>
      </c>
      <c r="BU122" s="3">
        <v>1</v>
      </c>
      <c r="BV122">
        <f>SUM(BU122)/169</f>
        <v>0.005917159763313609</v>
      </c>
      <c r="BW122" s="3">
        <f>LOG(BV122)</f>
        <v>-2.2278867046136734</v>
      </c>
      <c r="BX122" s="33">
        <f>SUM(BV122*BW122)</f>
        <v>-0.013182761565761382</v>
      </c>
    </row>
    <row r="123" spans="1:76" ht="18">
      <c r="A123" s="37"/>
      <c r="B123" s="37"/>
      <c r="C123" s="37" t="s">
        <v>144</v>
      </c>
      <c r="D123" s="42" t="s">
        <v>281</v>
      </c>
      <c r="E123" s="43"/>
      <c r="F123" s="44"/>
      <c r="G123" s="45"/>
      <c r="H123" s="45"/>
      <c r="I123" s="45"/>
      <c r="J123" s="44"/>
      <c r="K123" s="45"/>
      <c r="L123" s="45"/>
      <c r="M123" s="45">
        <v>3</v>
      </c>
      <c r="N123" s="45">
        <f>SUM(M123)/151</f>
        <v>0.019867549668874173</v>
      </c>
      <c r="O123" s="45">
        <f>LOG(N123)</f>
        <v>-1.7018556925735069</v>
      </c>
      <c r="P123" s="29">
        <f>SUM(N123*O123)</f>
        <v>-0.0338117025014604</v>
      </c>
      <c r="Q123" s="43"/>
      <c r="R123" s="45"/>
      <c r="S123" s="45"/>
      <c r="T123" s="45"/>
      <c r="U123" s="45"/>
      <c r="V123" s="45"/>
      <c r="W123" s="45"/>
      <c r="X123" s="45"/>
      <c r="Y123" s="45">
        <v>2</v>
      </c>
      <c r="Z123" s="45">
        <f>SUM(Y123)/305</f>
        <v>0.006557377049180328</v>
      </c>
      <c r="AA123" s="45">
        <f>LOG(Z123)</f>
        <v>-2.1832698436828046</v>
      </c>
      <c r="AB123" s="46">
        <f>SUM(Z123*AA123)</f>
        <v>-0.014316523565133145</v>
      </c>
      <c r="AC123" s="64"/>
      <c r="AD123" s="65"/>
      <c r="AE123" s="65"/>
      <c r="AF123" s="65"/>
      <c r="AG123" s="66"/>
      <c r="AH123" s="66"/>
      <c r="AI123" s="66"/>
      <c r="AJ123" s="66"/>
      <c r="AK123" s="66"/>
      <c r="AL123" s="66"/>
      <c r="AM123" s="66"/>
      <c r="AN123" s="66"/>
      <c r="AO123" s="64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70"/>
      <c r="BM123" s="7"/>
      <c r="BX123" s="34"/>
    </row>
    <row r="124" spans="1:76" ht="18">
      <c r="A124" s="37"/>
      <c r="B124" s="37"/>
      <c r="C124" s="37"/>
      <c r="D124" s="42" t="s">
        <v>145</v>
      </c>
      <c r="E124" s="43"/>
      <c r="F124" s="44"/>
      <c r="G124" s="45"/>
      <c r="H124" s="45"/>
      <c r="I124" s="45"/>
      <c r="J124" s="44"/>
      <c r="K124" s="45"/>
      <c r="L124" s="45"/>
      <c r="M124" s="45"/>
      <c r="N124" s="45"/>
      <c r="O124" s="45"/>
      <c r="P124" s="45"/>
      <c r="Q124" s="43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32"/>
      <c r="AC124" s="64"/>
      <c r="AD124" s="65"/>
      <c r="AE124" s="65"/>
      <c r="AF124" s="65"/>
      <c r="AG124" s="66"/>
      <c r="AH124" s="66"/>
      <c r="AI124" s="66"/>
      <c r="AJ124" s="66"/>
      <c r="AK124" s="66"/>
      <c r="AL124" s="66"/>
      <c r="AM124" s="66"/>
      <c r="AN124" s="66"/>
      <c r="AO124" s="64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70"/>
      <c r="BM124" s="7"/>
      <c r="BU124" s="3">
        <v>1</v>
      </c>
      <c r="BV124">
        <f>SUM(BU124)/169</f>
        <v>0.005917159763313609</v>
      </c>
      <c r="BW124" s="3">
        <f>LOG(BV124)</f>
        <v>-2.2278867046136734</v>
      </c>
      <c r="BX124" s="33">
        <f>SUM(BV124*BW124)</f>
        <v>-0.013182761565761382</v>
      </c>
    </row>
    <row r="125" spans="1:76" ht="18">
      <c r="A125" s="37"/>
      <c r="B125" s="37"/>
      <c r="C125" s="37"/>
      <c r="D125" s="42" t="s">
        <v>282</v>
      </c>
      <c r="E125" s="43">
        <v>3</v>
      </c>
      <c r="F125" s="44">
        <f>SUM(E125)/125</f>
        <v>0.024</v>
      </c>
      <c r="G125" s="45">
        <f>LOG(F125)</f>
        <v>-1.6197887582883939</v>
      </c>
      <c r="H125" s="29">
        <f>SUM(F125*G125)</f>
        <v>-0.03887493019892145</v>
      </c>
      <c r="I125" s="45">
        <v>10</v>
      </c>
      <c r="J125" s="44">
        <f>SUM(I125)/180</f>
        <v>0.05555555555555555</v>
      </c>
      <c r="K125" s="45">
        <f>LOG(J125)</f>
        <v>-1.255272505103306</v>
      </c>
      <c r="L125" s="29">
        <f>SUM(J125*K125)</f>
        <v>-0.0697373613946281</v>
      </c>
      <c r="M125" s="45">
        <v>5</v>
      </c>
      <c r="N125" s="45">
        <f>SUM(M125)/151</f>
        <v>0.033112582781456956</v>
      </c>
      <c r="O125" s="45">
        <f>LOG(N125)</f>
        <v>-1.4800069429571505</v>
      </c>
      <c r="P125" s="29">
        <f>SUM(N125*O125)</f>
        <v>-0.04900685241579969</v>
      </c>
      <c r="Q125" s="43">
        <v>1</v>
      </c>
      <c r="R125" s="45">
        <f>SUM(Q125)/247</f>
        <v>0.004048582995951417</v>
      </c>
      <c r="S125" s="45">
        <f>LOG(R125)</f>
        <v>-2.392696953259666</v>
      </c>
      <c r="T125" s="29">
        <f>SUM(R125*S125)</f>
        <v>-0.009687032199431846</v>
      </c>
      <c r="U125" s="45"/>
      <c r="V125" s="45"/>
      <c r="W125" s="45"/>
      <c r="X125" s="45"/>
      <c r="Y125" s="45"/>
      <c r="Z125" s="45"/>
      <c r="AA125" s="45"/>
      <c r="AB125" s="32"/>
      <c r="AC125" s="64"/>
      <c r="AD125" s="65"/>
      <c r="AE125" s="65"/>
      <c r="AF125" s="65"/>
      <c r="AG125" s="66"/>
      <c r="AH125" s="66"/>
      <c r="AI125" s="66"/>
      <c r="AJ125" s="66"/>
      <c r="AK125" s="66"/>
      <c r="AL125" s="66"/>
      <c r="AM125" s="66"/>
      <c r="AN125" s="66"/>
      <c r="AO125" s="64">
        <v>1</v>
      </c>
      <c r="AP125" s="66">
        <f>SUM(AO125)/163</f>
        <v>0.006134969325153374</v>
      </c>
      <c r="AQ125" s="66">
        <f>LOG(AP125)</f>
        <v>-2.2121876044039577</v>
      </c>
      <c r="AR125" s="67">
        <f>SUM(AP125*AQ125)</f>
        <v>-0.013571703094502808</v>
      </c>
      <c r="AS125" s="66">
        <v>1</v>
      </c>
      <c r="AT125" s="66">
        <f>SUM(AS125)/167</f>
        <v>0.005988023952095809</v>
      </c>
      <c r="AU125" s="66">
        <f>LOG(AT125)</f>
        <v>-2.2227164711475833</v>
      </c>
      <c r="AV125" s="67">
        <f>SUM(AT125*AU125)</f>
        <v>-0.013309679467949602</v>
      </c>
      <c r="AW125" s="66">
        <v>4</v>
      </c>
      <c r="AX125" s="66">
        <f>SUM(AW125)/184</f>
        <v>0.021739130434782608</v>
      </c>
      <c r="AY125" s="66">
        <f>LOG(AX125)</f>
        <v>-1.662757831681574</v>
      </c>
      <c r="AZ125" s="71">
        <f>SUM(AX125*AY125)</f>
        <v>-0.036146909384382045</v>
      </c>
      <c r="BA125" s="7">
        <v>1</v>
      </c>
      <c r="BB125" s="10">
        <f>SUM(BA125)/164</f>
        <v>0.006097560975609756</v>
      </c>
      <c r="BC125" s="3">
        <f>LOG(BB125)</f>
        <v>-2.214843848047698</v>
      </c>
      <c r="BD125" s="11">
        <f>SUM(BB125*BC125)</f>
        <v>-0.013505145414924988</v>
      </c>
      <c r="BM125" s="7"/>
      <c r="BX125" s="34"/>
    </row>
    <row r="126" spans="1:76" ht="18">
      <c r="A126" s="37"/>
      <c r="B126" s="37"/>
      <c r="C126" s="37"/>
      <c r="D126" s="42" t="s">
        <v>146</v>
      </c>
      <c r="E126" s="43"/>
      <c r="F126" s="44"/>
      <c r="G126" s="45"/>
      <c r="H126" s="45"/>
      <c r="I126" s="45"/>
      <c r="J126" s="44"/>
      <c r="K126" s="45"/>
      <c r="L126" s="45"/>
      <c r="M126" s="45"/>
      <c r="N126" s="45"/>
      <c r="O126" s="45"/>
      <c r="P126" s="45"/>
      <c r="Q126" s="43">
        <v>1</v>
      </c>
      <c r="R126" s="45">
        <f>SUM(Q126)/247</f>
        <v>0.004048582995951417</v>
      </c>
      <c r="S126" s="45">
        <f>LOG(R126)</f>
        <v>-2.392696953259666</v>
      </c>
      <c r="T126" s="29">
        <f>SUM(R126*S126)</f>
        <v>-0.009687032199431846</v>
      </c>
      <c r="U126" s="45">
        <v>1</v>
      </c>
      <c r="V126" s="45">
        <f>SUM(U126)/216</f>
        <v>0.004629629629629629</v>
      </c>
      <c r="W126" s="45">
        <f>LOG(V126)</f>
        <v>-2.334453751150931</v>
      </c>
      <c r="X126" s="29">
        <f>SUM(V126*W126)</f>
        <v>-0.010807656255328384</v>
      </c>
      <c r="Y126" s="45">
        <v>2</v>
      </c>
      <c r="Z126" s="45">
        <f>SUM(Y126)/305</f>
        <v>0.006557377049180328</v>
      </c>
      <c r="AA126" s="45">
        <f>LOG(Z126)</f>
        <v>-2.1832698436828046</v>
      </c>
      <c r="AB126" s="46">
        <f>SUM(Z126*AA126)</f>
        <v>-0.014316523565133145</v>
      </c>
      <c r="AC126" s="64"/>
      <c r="AD126" s="65"/>
      <c r="AE126" s="65"/>
      <c r="AF126" s="65"/>
      <c r="AG126" s="66"/>
      <c r="AH126" s="66"/>
      <c r="AI126" s="66"/>
      <c r="AJ126" s="66"/>
      <c r="AK126" s="66"/>
      <c r="AL126" s="66"/>
      <c r="AM126" s="66"/>
      <c r="AN126" s="66"/>
      <c r="AO126" s="64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70"/>
      <c r="BM126" s="7"/>
      <c r="BX126" s="34"/>
    </row>
    <row r="127" spans="1:76" ht="18">
      <c r="A127" s="37"/>
      <c r="B127" s="37"/>
      <c r="C127" s="37" t="s">
        <v>149</v>
      </c>
      <c r="D127" s="42" t="s">
        <v>283</v>
      </c>
      <c r="E127" s="43"/>
      <c r="F127" s="44"/>
      <c r="G127" s="45"/>
      <c r="H127" s="45"/>
      <c r="I127" s="45"/>
      <c r="J127" s="44"/>
      <c r="K127" s="45"/>
      <c r="L127" s="45"/>
      <c r="M127" s="45">
        <v>1</v>
      </c>
      <c r="N127" s="45">
        <f>SUM(M127)/151</f>
        <v>0.006622516556291391</v>
      </c>
      <c r="O127" s="45">
        <f>LOG(N127)</f>
        <v>-2.1789769472931693</v>
      </c>
      <c r="P127" s="29">
        <f>SUM(N127*O127)</f>
        <v>-0.014430310909226286</v>
      </c>
      <c r="Q127" s="43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32"/>
      <c r="AC127" s="64"/>
      <c r="AD127" s="65"/>
      <c r="AE127" s="65"/>
      <c r="AF127" s="65"/>
      <c r="AG127" s="66"/>
      <c r="AH127" s="66"/>
      <c r="AI127" s="66"/>
      <c r="AJ127" s="66"/>
      <c r="AK127" s="66"/>
      <c r="AL127" s="66"/>
      <c r="AM127" s="66"/>
      <c r="AN127" s="66"/>
      <c r="AO127" s="64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70"/>
      <c r="BM127" s="7"/>
      <c r="BX127" s="34"/>
    </row>
    <row r="128" spans="1:76" ht="18">
      <c r="A128" s="37"/>
      <c r="B128" s="37"/>
      <c r="C128" s="37"/>
      <c r="D128" s="42" t="s">
        <v>150</v>
      </c>
      <c r="E128" s="43"/>
      <c r="F128" s="44"/>
      <c r="G128" s="45"/>
      <c r="H128" s="45"/>
      <c r="I128" s="45"/>
      <c r="J128" s="44"/>
      <c r="K128" s="45"/>
      <c r="L128" s="45"/>
      <c r="M128" s="45"/>
      <c r="N128" s="45"/>
      <c r="O128" s="45"/>
      <c r="P128" s="45"/>
      <c r="Q128" s="43">
        <v>1</v>
      </c>
      <c r="R128" s="45">
        <f>SUM(Q128)/247</f>
        <v>0.004048582995951417</v>
      </c>
      <c r="S128" s="45">
        <f>LOG(R128)</f>
        <v>-2.392696953259666</v>
      </c>
      <c r="T128" s="29">
        <f>SUM(R128*S128)</f>
        <v>-0.009687032199431846</v>
      </c>
      <c r="U128" s="45"/>
      <c r="V128" s="45"/>
      <c r="W128" s="45"/>
      <c r="X128" s="45"/>
      <c r="Y128" s="45">
        <v>5</v>
      </c>
      <c r="Z128" s="45">
        <f>SUM(Y128)/305</f>
        <v>0.01639344262295082</v>
      </c>
      <c r="AA128" s="45">
        <f>LOG(Z128)</f>
        <v>-1.785329835010767</v>
      </c>
      <c r="AB128" s="46">
        <f>SUM(Z128*AA128)</f>
        <v>-0.029267702213291263</v>
      </c>
      <c r="AC128" s="64"/>
      <c r="AD128" s="65"/>
      <c r="AE128" s="65"/>
      <c r="AF128" s="65"/>
      <c r="AG128" s="66"/>
      <c r="AH128" s="66"/>
      <c r="AI128" s="66"/>
      <c r="AJ128" s="66"/>
      <c r="AK128" s="66"/>
      <c r="AL128" s="66"/>
      <c r="AM128" s="66"/>
      <c r="AN128" s="66"/>
      <c r="AO128" s="64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70"/>
      <c r="BM128" s="7"/>
      <c r="BX128" s="34"/>
    </row>
    <row r="129" spans="1:76" ht="18">
      <c r="A129" s="37" t="s">
        <v>153</v>
      </c>
      <c r="B129" s="37"/>
      <c r="C129" s="37" t="s">
        <v>154</v>
      </c>
      <c r="D129" s="42" t="s">
        <v>185</v>
      </c>
      <c r="E129" s="43"/>
      <c r="F129" s="44"/>
      <c r="G129" s="45"/>
      <c r="H129" s="45"/>
      <c r="I129" s="45"/>
      <c r="J129" s="44"/>
      <c r="K129" s="45"/>
      <c r="L129" s="45"/>
      <c r="M129" s="45"/>
      <c r="N129" s="45"/>
      <c r="O129" s="45"/>
      <c r="P129" s="45"/>
      <c r="Q129" s="43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32"/>
      <c r="AC129" s="64"/>
      <c r="AD129" s="65"/>
      <c r="AE129" s="65"/>
      <c r="AF129" s="65"/>
      <c r="AG129" s="66"/>
      <c r="AH129" s="66"/>
      <c r="AI129" s="66"/>
      <c r="AJ129" s="66"/>
      <c r="AK129" s="66">
        <v>2</v>
      </c>
      <c r="AL129" s="66">
        <f>SUM(AK129)/150</f>
        <v>0.013333333333333334</v>
      </c>
      <c r="AM129" s="66">
        <f>LOG(AL129)</f>
        <v>-1.8750612633917</v>
      </c>
      <c r="AN129" s="67">
        <f>SUM(AL129*AM129)</f>
        <v>-0.025000816845222668</v>
      </c>
      <c r="AO129" s="64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70"/>
      <c r="BM129" s="7"/>
      <c r="BX129" s="34"/>
    </row>
    <row r="130" spans="1:76" ht="18">
      <c r="A130" s="37"/>
      <c r="B130" s="37"/>
      <c r="C130" s="37"/>
      <c r="D130" s="42" t="s">
        <v>184</v>
      </c>
      <c r="E130" s="43"/>
      <c r="F130" s="44"/>
      <c r="G130" s="45"/>
      <c r="H130" s="45"/>
      <c r="I130" s="45"/>
      <c r="J130" s="44"/>
      <c r="K130" s="45"/>
      <c r="L130" s="45"/>
      <c r="M130" s="45"/>
      <c r="N130" s="45"/>
      <c r="O130" s="45"/>
      <c r="P130" s="45"/>
      <c r="Q130" s="43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32"/>
      <c r="AC130" s="64">
        <v>2</v>
      </c>
      <c r="AD130" s="65">
        <f>SUM(AC130)/132</f>
        <v>0.015151515151515152</v>
      </c>
      <c r="AE130" s="66">
        <f>LOG(AD130)</f>
        <v>-1.8195439355418686</v>
      </c>
      <c r="AF130" s="67">
        <f>SUM(AD130*AE130)</f>
        <v>-0.02756884750821013</v>
      </c>
      <c r="AG130" s="66">
        <v>3</v>
      </c>
      <c r="AH130" s="66">
        <f>SUM(AG130)/77</f>
        <v>0.03896103896103896</v>
      </c>
      <c r="AI130" s="66">
        <f>LOG(AH130)</f>
        <v>-1.4093694704528195</v>
      </c>
      <c r="AJ130" s="67">
        <f>SUM(AH130*AI130)</f>
        <v>-0.05491049884881115</v>
      </c>
      <c r="AK130" s="66"/>
      <c r="AL130" s="66"/>
      <c r="AM130" s="66"/>
      <c r="AN130" s="66"/>
      <c r="AO130" s="64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70"/>
      <c r="BM130" s="7"/>
      <c r="BX130" s="34"/>
    </row>
    <row r="131" spans="1:76" ht="18">
      <c r="A131" s="37"/>
      <c r="B131" s="37"/>
      <c r="C131" s="37" t="s">
        <v>155</v>
      </c>
      <c r="D131" s="42" t="s">
        <v>204</v>
      </c>
      <c r="E131" s="43"/>
      <c r="F131" s="44"/>
      <c r="G131" s="45"/>
      <c r="H131" s="45"/>
      <c r="I131" s="45"/>
      <c r="J131" s="44"/>
      <c r="K131" s="45"/>
      <c r="L131" s="45"/>
      <c r="M131" s="45"/>
      <c r="N131" s="45"/>
      <c r="O131" s="45"/>
      <c r="P131" s="45"/>
      <c r="Q131" s="43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32"/>
      <c r="AC131" s="64"/>
      <c r="AD131" s="65"/>
      <c r="AE131" s="65"/>
      <c r="AF131" s="65"/>
      <c r="AG131" s="66"/>
      <c r="AH131" s="66"/>
      <c r="AI131" s="66"/>
      <c r="AJ131" s="66"/>
      <c r="AK131" s="66"/>
      <c r="AL131" s="66"/>
      <c r="AM131" s="66"/>
      <c r="AN131" s="66"/>
      <c r="AO131" s="64"/>
      <c r="AP131" s="66"/>
      <c r="AQ131" s="66"/>
      <c r="AR131" s="66"/>
      <c r="AS131" s="66"/>
      <c r="AT131" s="66"/>
      <c r="AU131" s="66"/>
      <c r="AV131" s="66"/>
      <c r="AW131" s="66">
        <v>1</v>
      </c>
      <c r="AX131" s="66">
        <f>SUM(AW131)/184</f>
        <v>0.005434782608695652</v>
      </c>
      <c r="AY131" s="66">
        <f>LOG(AX131)</f>
        <v>-2.2648178230095364</v>
      </c>
      <c r="AZ131" s="71">
        <f>SUM(AX131*AY131)</f>
        <v>-0.012308792516356176</v>
      </c>
      <c r="BM131" s="7"/>
      <c r="BX131" s="34"/>
    </row>
    <row r="132" spans="1:76" ht="18">
      <c r="A132" s="37"/>
      <c r="B132" s="37"/>
      <c r="C132" s="37"/>
      <c r="D132" s="42" t="s">
        <v>213</v>
      </c>
      <c r="E132" s="43"/>
      <c r="F132" s="44"/>
      <c r="G132" s="45"/>
      <c r="H132" s="45"/>
      <c r="I132" s="45"/>
      <c r="J132" s="44"/>
      <c r="K132" s="45"/>
      <c r="L132" s="45"/>
      <c r="M132" s="45"/>
      <c r="N132" s="45"/>
      <c r="O132" s="45"/>
      <c r="P132" s="45"/>
      <c r="Q132" s="43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32"/>
      <c r="AC132" s="64"/>
      <c r="AD132" s="65"/>
      <c r="AE132" s="65"/>
      <c r="AF132" s="65"/>
      <c r="AG132" s="66"/>
      <c r="AH132" s="66"/>
      <c r="AI132" s="66"/>
      <c r="AJ132" s="66"/>
      <c r="AK132" s="66"/>
      <c r="AL132" s="66"/>
      <c r="AM132" s="66"/>
      <c r="AN132" s="66"/>
      <c r="AO132" s="64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70"/>
      <c r="BM132" s="7">
        <v>1</v>
      </c>
      <c r="BN132" s="3">
        <f>SUM(BM132)/194</f>
        <v>0.005154639175257732</v>
      </c>
      <c r="BO132" s="3">
        <f>LOG(BN132)</f>
        <v>-2.287801729930226</v>
      </c>
      <c r="BP132" s="11">
        <f>SUM(BN132*BO132)</f>
        <v>-0.011792792422320753</v>
      </c>
      <c r="BX132" s="34"/>
    </row>
    <row r="133" spans="1:76" ht="18">
      <c r="A133" s="37"/>
      <c r="B133" s="37"/>
      <c r="C133" s="37"/>
      <c r="D133" s="42" t="s">
        <v>284</v>
      </c>
      <c r="E133" s="43"/>
      <c r="F133" s="44"/>
      <c r="G133" s="45"/>
      <c r="H133" s="45"/>
      <c r="I133" s="45"/>
      <c r="J133" s="44"/>
      <c r="K133" s="45"/>
      <c r="L133" s="45"/>
      <c r="M133" s="45"/>
      <c r="N133" s="45"/>
      <c r="O133" s="45"/>
      <c r="P133" s="45"/>
      <c r="Q133" s="43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32"/>
      <c r="AC133" s="64"/>
      <c r="AD133" s="65"/>
      <c r="AE133" s="65"/>
      <c r="AF133" s="65"/>
      <c r="AG133" s="66"/>
      <c r="AH133" s="66"/>
      <c r="AI133" s="66"/>
      <c r="AJ133" s="66"/>
      <c r="AK133" s="66"/>
      <c r="AL133" s="66"/>
      <c r="AM133" s="66"/>
      <c r="AN133" s="66"/>
      <c r="AO133" s="64">
        <v>2</v>
      </c>
      <c r="AP133" s="66">
        <f>SUM(AO133)/163</f>
        <v>0.012269938650306749</v>
      </c>
      <c r="AQ133" s="66">
        <f>LOG(AP133)</f>
        <v>-1.9111576087399766</v>
      </c>
      <c r="AR133" s="67">
        <f>SUM(AP133*AQ133)</f>
        <v>-0.023449786610306462</v>
      </c>
      <c r="AS133" s="66"/>
      <c r="AT133" s="66"/>
      <c r="AU133" s="66"/>
      <c r="AV133" s="66"/>
      <c r="AW133" s="66"/>
      <c r="AX133" s="66"/>
      <c r="AY133" s="66"/>
      <c r="AZ133" s="70"/>
      <c r="BM133" s="7"/>
      <c r="BX133" s="34"/>
    </row>
    <row r="134" spans="1:76" ht="18">
      <c r="A134" s="37"/>
      <c r="B134" s="37"/>
      <c r="C134" s="37" t="s">
        <v>156</v>
      </c>
      <c r="D134" s="37"/>
      <c r="E134" s="43"/>
      <c r="F134" s="44"/>
      <c r="G134" s="45"/>
      <c r="H134" s="45"/>
      <c r="I134" s="45">
        <v>1</v>
      </c>
      <c r="J134" s="44">
        <f>SUM(I134)/180</f>
        <v>0.005555555555555556</v>
      </c>
      <c r="K134" s="45">
        <f>LOG(J134)</f>
        <v>-2.255272505103306</v>
      </c>
      <c r="L134" s="29">
        <f>SUM(J134*K134)</f>
        <v>-0.012529291695018367</v>
      </c>
      <c r="M134" s="45"/>
      <c r="N134" s="45"/>
      <c r="O134" s="45"/>
      <c r="P134" s="45"/>
      <c r="Q134" s="43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32"/>
      <c r="AC134" s="64"/>
      <c r="AD134" s="65"/>
      <c r="AE134" s="65"/>
      <c r="AF134" s="65"/>
      <c r="AG134" s="66"/>
      <c r="AH134" s="66"/>
      <c r="AI134" s="66"/>
      <c r="AJ134" s="66"/>
      <c r="AK134" s="66"/>
      <c r="AL134" s="66"/>
      <c r="AM134" s="66"/>
      <c r="AN134" s="66"/>
      <c r="AO134" s="64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70"/>
      <c r="BM134" s="7"/>
      <c r="BX134" s="34"/>
    </row>
    <row r="135" spans="1:76" ht="18">
      <c r="A135" s="37" t="s">
        <v>157</v>
      </c>
      <c r="B135" s="37"/>
      <c r="C135" s="37" t="s">
        <v>173</v>
      </c>
      <c r="D135" s="37" t="s">
        <v>178</v>
      </c>
      <c r="E135" s="43"/>
      <c r="F135" s="44"/>
      <c r="G135" s="45"/>
      <c r="H135" s="45"/>
      <c r="I135" s="45"/>
      <c r="J135" s="44"/>
      <c r="K135" s="45"/>
      <c r="L135" s="45"/>
      <c r="M135" s="45">
        <v>1</v>
      </c>
      <c r="N135" s="45">
        <f>SUM(M135)/151</f>
        <v>0.006622516556291391</v>
      </c>
      <c r="O135" s="45">
        <f>LOG(N135)</f>
        <v>-2.1789769472931693</v>
      </c>
      <c r="P135" s="29">
        <f>SUM(N135*O135)</f>
        <v>-0.014430310909226286</v>
      </c>
      <c r="Q135" s="43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32"/>
      <c r="AC135" s="64"/>
      <c r="AD135" s="65"/>
      <c r="AE135" s="65"/>
      <c r="AF135" s="65"/>
      <c r="AG135" s="66"/>
      <c r="AH135" s="66"/>
      <c r="AI135" s="66"/>
      <c r="AJ135" s="66"/>
      <c r="AK135" s="66"/>
      <c r="AL135" s="66"/>
      <c r="AM135" s="66"/>
      <c r="AN135" s="66"/>
      <c r="AO135" s="64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70"/>
      <c r="BM135" s="7"/>
      <c r="BX135" s="34"/>
    </row>
    <row r="136" spans="1:76" ht="18">
      <c r="A136" s="37"/>
      <c r="B136" s="37"/>
      <c r="C136" s="37"/>
      <c r="D136" s="42" t="s">
        <v>177</v>
      </c>
      <c r="E136" s="43"/>
      <c r="F136" s="44"/>
      <c r="G136" s="45"/>
      <c r="H136" s="45"/>
      <c r="I136" s="45"/>
      <c r="J136" s="44"/>
      <c r="K136" s="45"/>
      <c r="L136" s="45"/>
      <c r="M136" s="45"/>
      <c r="N136" s="45"/>
      <c r="O136" s="45"/>
      <c r="P136" s="45"/>
      <c r="Q136" s="43"/>
      <c r="R136" s="45"/>
      <c r="S136" s="45"/>
      <c r="T136" s="45"/>
      <c r="U136" s="45">
        <v>2</v>
      </c>
      <c r="V136" s="45">
        <f>SUM(U136)/216</f>
        <v>0.009259259259259259</v>
      </c>
      <c r="W136" s="45">
        <f>LOG(V136)</f>
        <v>-2.03342375548695</v>
      </c>
      <c r="X136" s="29">
        <f>SUM(V136*W136)</f>
        <v>-0.018827997735990275</v>
      </c>
      <c r="Y136" s="45"/>
      <c r="Z136" s="45"/>
      <c r="AA136" s="45"/>
      <c r="AB136" s="32"/>
      <c r="AC136" s="64"/>
      <c r="AD136" s="65"/>
      <c r="AE136" s="65"/>
      <c r="AF136" s="65"/>
      <c r="AG136" s="66"/>
      <c r="AH136" s="66"/>
      <c r="AI136" s="66"/>
      <c r="AJ136" s="66"/>
      <c r="AK136" s="66"/>
      <c r="AL136" s="66"/>
      <c r="AM136" s="66"/>
      <c r="AN136" s="66"/>
      <c r="AO136" s="64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70"/>
      <c r="BM136" s="7"/>
      <c r="BX136" s="34"/>
    </row>
    <row r="137" spans="1:76" ht="18">
      <c r="A137" s="37"/>
      <c r="B137" s="37"/>
      <c r="C137" s="37" t="s">
        <v>158</v>
      </c>
      <c r="D137" s="37" t="s">
        <v>159</v>
      </c>
      <c r="E137" s="43"/>
      <c r="F137" s="44"/>
      <c r="G137" s="45"/>
      <c r="H137" s="45"/>
      <c r="I137" s="45"/>
      <c r="J137" s="44"/>
      <c r="K137" s="45"/>
      <c r="L137" s="45"/>
      <c r="M137" s="45"/>
      <c r="N137" s="45"/>
      <c r="O137" s="45"/>
      <c r="P137" s="45"/>
      <c r="Q137" s="43">
        <v>8</v>
      </c>
      <c r="R137" s="45">
        <f>SUM(Q137)/247</f>
        <v>0.032388663967611336</v>
      </c>
      <c r="S137" s="45">
        <f>LOG(R137)</f>
        <v>-1.489606966267722</v>
      </c>
      <c r="T137" s="29">
        <f>SUM(R137*S137)</f>
        <v>-0.0482463794742582</v>
      </c>
      <c r="U137" s="45"/>
      <c r="V137" s="45"/>
      <c r="W137" s="45"/>
      <c r="X137" s="45"/>
      <c r="Y137" s="45"/>
      <c r="Z137" s="45"/>
      <c r="AA137" s="45"/>
      <c r="AB137" s="32"/>
      <c r="AC137" s="64"/>
      <c r="AD137" s="65"/>
      <c r="AE137" s="65"/>
      <c r="AF137" s="65"/>
      <c r="AG137" s="66"/>
      <c r="AH137" s="66"/>
      <c r="AI137" s="66"/>
      <c r="AJ137" s="66"/>
      <c r="AK137" s="66"/>
      <c r="AL137" s="66"/>
      <c r="AM137" s="66"/>
      <c r="AN137" s="66"/>
      <c r="AO137" s="64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70"/>
      <c r="BM137" s="7"/>
      <c r="BX137" s="34"/>
    </row>
    <row r="138" spans="1:76" ht="18">
      <c r="A138" s="37"/>
      <c r="B138" s="37"/>
      <c r="C138" s="37"/>
      <c r="D138" s="42" t="s">
        <v>179</v>
      </c>
      <c r="E138" s="43"/>
      <c r="F138" s="44"/>
      <c r="G138" s="45"/>
      <c r="H138" s="45"/>
      <c r="I138" s="45"/>
      <c r="J138" s="44"/>
      <c r="K138" s="45"/>
      <c r="L138" s="45"/>
      <c r="M138" s="45"/>
      <c r="N138" s="45"/>
      <c r="O138" s="45"/>
      <c r="P138" s="45"/>
      <c r="Q138" s="43"/>
      <c r="R138" s="45"/>
      <c r="S138" s="45"/>
      <c r="T138" s="29"/>
      <c r="U138" s="45"/>
      <c r="V138" s="45"/>
      <c r="W138" s="45"/>
      <c r="X138" s="29"/>
      <c r="Y138" s="45"/>
      <c r="Z138" s="45"/>
      <c r="AA138" s="45"/>
      <c r="AB138" s="32"/>
      <c r="AC138" s="64"/>
      <c r="AD138" s="65"/>
      <c r="AE138" s="65"/>
      <c r="AF138" s="65"/>
      <c r="AG138" s="66"/>
      <c r="AH138" s="66"/>
      <c r="AI138" s="66"/>
      <c r="AJ138" s="66"/>
      <c r="AK138" s="66"/>
      <c r="AL138" s="66"/>
      <c r="AM138" s="66"/>
      <c r="AN138" s="66"/>
      <c r="AO138" s="64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70"/>
      <c r="BE138" s="3">
        <v>6</v>
      </c>
      <c r="BF138" s="3">
        <f>SUM(BE138)/187</f>
        <v>0.03208556149732621</v>
      </c>
      <c r="BG138" s="3">
        <f>LOG(BF138)</f>
        <v>-1.4936903561528554</v>
      </c>
      <c r="BH138" s="11">
        <f>SUM(BF138*BG138)</f>
        <v>-0.047925893780305526</v>
      </c>
      <c r="BM138" s="7"/>
      <c r="BX138" s="34"/>
    </row>
    <row r="139" spans="1:76" ht="18">
      <c r="A139" s="37"/>
      <c r="B139" s="37"/>
      <c r="C139" s="37"/>
      <c r="D139" s="42" t="s">
        <v>171</v>
      </c>
      <c r="E139" s="43">
        <v>9</v>
      </c>
      <c r="F139" s="44">
        <f>SUM(E139)/125</f>
        <v>0.072</v>
      </c>
      <c r="G139" s="45">
        <f>LOG(F139)</f>
        <v>-1.1426675035687315</v>
      </c>
      <c r="H139" s="29">
        <f>SUM(F139*G139)</f>
        <v>-0.08227206025694866</v>
      </c>
      <c r="I139" s="45">
        <v>17</v>
      </c>
      <c r="J139" s="44">
        <f>SUM(I139)/180</f>
        <v>0.09444444444444444</v>
      </c>
      <c r="K139" s="45">
        <f>LOG(J139)</f>
        <v>-1.0248235837250321</v>
      </c>
      <c r="L139" s="29">
        <f>SUM(J139*K139)</f>
        <v>-0.09678889401847525</v>
      </c>
      <c r="M139" s="45"/>
      <c r="N139" s="45"/>
      <c r="O139" s="45"/>
      <c r="P139" s="45"/>
      <c r="Q139" s="43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32"/>
      <c r="AC139" s="64"/>
      <c r="AD139" s="65"/>
      <c r="AE139" s="65"/>
      <c r="AF139" s="65"/>
      <c r="AG139" s="66"/>
      <c r="AH139" s="66"/>
      <c r="AI139" s="66"/>
      <c r="AJ139" s="66"/>
      <c r="AK139" s="66"/>
      <c r="AL139" s="66"/>
      <c r="AM139" s="66"/>
      <c r="AN139" s="66"/>
      <c r="AO139" s="64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70"/>
      <c r="BM139" s="7"/>
      <c r="BX139" s="34"/>
    </row>
    <row r="140" spans="1:76" ht="18">
      <c r="A140" s="37"/>
      <c r="B140" s="37"/>
      <c r="C140" s="37"/>
      <c r="D140" s="42" t="s">
        <v>183</v>
      </c>
      <c r="E140" s="43"/>
      <c r="F140" s="44"/>
      <c r="G140" s="45"/>
      <c r="H140" s="45"/>
      <c r="I140" s="45"/>
      <c r="J140" s="44"/>
      <c r="K140" s="45"/>
      <c r="L140" s="45"/>
      <c r="M140" s="45"/>
      <c r="N140" s="45"/>
      <c r="O140" s="45"/>
      <c r="P140" s="45"/>
      <c r="Q140" s="43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32"/>
      <c r="AC140" s="64"/>
      <c r="AD140" s="65"/>
      <c r="AE140" s="65"/>
      <c r="AF140" s="65"/>
      <c r="AG140" s="66">
        <v>1</v>
      </c>
      <c r="AH140" s="66">
        <f>SUM(AG140)/77</f>
        <v>0.012987012987012988</v>
      </c>
      <c r="AI140" s="66">
        <f>LOG(AH140)</f>
        <v>-1.8864907251724818</v>
      </c>
      <c r="AJ140" s="67">
        <f>SUM(AH140*AI140)</f>
        <v>-0.024499879547694572</v>
      </c>
      <c r="AK140" s="66"/>
      <c r="AL140" s="66"/>
      <c r="AM140" s="66"/>
      <c r="AN140" s="66"/>
      <c r="AO140" s="64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70"/>
      <c r="BM140" s="7"/>
      <c r="BX140" s="34"/>
    </row>
    <row r="141" spans="1:76" ht="18">
      <c r="A141" s="37"/>
      <c r="B141" s="37"/>
      <c r="C141" s="37"/>
      <c r="D141" s="42" t="s">
        <v>172</v>
      </c>
      <c r="E141" s="43"/>
      <c r="F141" s="44"/>
      <c r="G141" s="45"/>
      <c r="H141" s="29"/>
      <c r="I141" s="45"/>
      <c r="J141" s="44"/>
      <c r="K141" s="45"/>
      <c r="L141" s="29"/>
      <c r="M141" s="45"/>
      <c r="N141" s="45"/>
      <c r="O141" s="45"/>
      <c r="P141" s="45"/>
      <c r="Q141" s="43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32"/>
      <c r="AC141" s="64"/>
      <c r="AD141" s="65"/>
      <c r="AE141" s="65"/>
      <c r="AF141" s="65"/>
      <c r="AG141" s="66"/>
      <c r="AH141" s="66"/>
      <c r="AI141" s="66"/>
      <c r="AJ141" s="66"/>
      <c r="AK141" s="66"/>
      <c r="AL141" s="66"/>
      <c r="AM141" s="66"/>
      <c r="AN141" s="66"/>
      <c r="AO141" s="64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70"/>
      <c r="BM141" s="7"/>
      <c r="BX141" s="34"/>
    </row>
    <row r="142" spans="1:76" ht="18">
      <c r="A142" s="37"/>
      <c r="B142" s="37"/>
      <c r="C142" s="37"/>
      <c r="D142" s="42" t="s">
        <v>160</v>
      </c>
      <c r="E142" s="43"/>
      <c r="F142" s="44"/>
      <c r="G142" s="45"/>
      <c r="H142" s="45"/>
      <c r="I142" s="45"/>
      <c r="J142" s="44"/>
      <c r="K142" s="45"/>
      <c r="L142" s="45"/>
      <c r="M142" s="45"/>
      <c r="N142" s="45"/>
      <c r="O142" s="45"/>
      <c r="P142" s="45"/>
      <c r="Q142" s="43"/>
      <c r="R142" s="45"/>
      <c r="S142" s="45"/>
      <c r="T142" s="45"/>
      <c r="U142" s="45"/>
      <c r="V142" s="45"/>
      <c r="W142" s="45"/>
      <c r="X142" s="45"/>
      <c r="Y142" s="45">
        <v>2</v>
      </c>
      <c r="Z142" s="45">
        <f>SUM(Y142)/305</f>
        <v>0.006557377049180328</v>
      </c>
      <c r="AA142" s="45">
        <f>LOG(Z142)</f>
        <v>-2.1832698436828046</v>
      </c>
      <c r="AB142" s="46">
        <f>SUM(Z142*AA142)</f>
        <v>-0.014316523565133145</v>
      </c>
      <c r="AC142" s="64"/>
      <c r="AD142" s="65"/>
      <c r="AE142" s="65"/>
      <c r="AF142" s="65"/>
      <c r="AG142" s="66"/>
      <c r="AH142" s="66"/>
      <c r="AI142" s="66"/>
      <c r="AJ142" s="66"/>
      <c r="AK142" s="66"/>
      <c r="AL142" s="66"/>
      <c r="AM142" s="66"/>
      <c r="AN142" s="66"/>
      <c r="AO142" s="64">
        <v>1</v>
      </c>
      <c r="AP142" s="66">
        <f>SUM(AO142)/163</f>
        <v>0.006134969325153374</v>
      </c>
      <c r="AQ142" s="66">
        <f>LOG(AP142)</f>
        <v>-2.2121876044039577</v>
      </c>
      <c r="AR142" s="67">
        <f>SUM(AP142*AQ142)</f>
        <v>-0.013571703094502808</v>
      </c>
      <c r="AS142" s="66">
        <v>1</v>
      </c>
      <c r="AT142" s="66">
        <f>SUM(AS142)/167</f>
        <v>0.005988023952095809</v>
      </c>
      <c r="AU142" s="66">
        <f>LOG(AT142)</f>
        <v>-2.2227164711475833</v>
      </c>
      <c r="AV142" s="67">
        <f>SUM(AT142*AU142)</f>
        <v>-0.013309679467949602</v>
      </c>
      <c r="AW142" s="66"/>
      <c r="AX142" s="66"/>
      <c r="AY142" s="66"/>
      <c r="AZ142" s="70"/>
      <c r="BA142" s="7">
        <v>3</v>
      </c>
      <c r="BB142" s="10">
        <f>SUM(BA142)/164</f>
        <v>0.018292682926829267</v>
      </c>
      <c r="BC142" s="3">
        <f>LOG(BB142)</f>
        <v>-1.7377225933280356</v>
      </c>
      <c r="BD142" s="11">
        <f>SUM(BB142*BC142)</f>
        <v>-0.03178760841453723</v>
      </c>
      <c r="BH142" s="11"/>
      <c r="BI142" s="3">
        <v>3</v>
      </c>
      <c r="BJ142" s="3">
        <f>SUM(BI142)/153</f>
        <v>0.0196078431372549</v>
      </c>
      <c r="BK142" s="3">
        <f>LOG(BJ142)</f>
        <v>-1.7075701760979363</v>
      </c>
      <c r="BL142" s="11">
        <f>SUM(BJ142*BK142)</f>
        <v>-0.033481768158783065</v>
      </c>
      <c r="BM142" s="7">
        <v>8</v>
      </c>
      <c r="BN142" s="3">
        <f>SUM(BM142)/194</f>
        <v>0.041237113402061855</v>
      </c>
      <c r="BO142" s="3">
        <f>LOG(BN142)</f>
        <v>-1.3847117429382825</v>
      </c>
      <c r="BP142" s="11">
        <f>SUM(BN142*BO142)</f>
        <v>-0.057101515172712676</v>
      </c>
      <c r="BQ142" s="3">
        <v>7</v>
      </c>
      <c r="BR142" s="3">
        <f>SUM(BQ142)/183</f>
        <v>0.03825136612021858</v>
      </c>
      <c r="BS142" s="3">
        <f>LOG(BR142)</f>
        <v>-1.4173530497161726</v>
      </c>
      <c r="BT142" s="11">
        <f>SUM(BR142*BS142)</f>
        <v>-0.054215690426301685</v>
      </c>
      <c r="BX142" s="34"/>
    </row>
    <row r="143" spans="1:76" ht="18">
      <c r="A143" s="37"/>
      <c r="B143" s="37"/>
      <c r="C143" s="37"/>
      <c r="D143" s="37"/>
      <c r="E143" s="43"/>
      <c r="F143" s="44"/>
      <c r="G143" s="45"/>
      <c r="H143" s="45"/>
      <c r="I143" s="45"/>
      <c r="J143" s="44"/>
      <c r="K143" s="45"/>
      <c r="L143" s="45"/>
      <c r="M143" s="45"/>
      <c r="N143" s="45"/>
      <c r="O143" s="45"/>
      <c r="P143" s="45"/>
      <c r="Q143" s="43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32"/>
      <c r="AC143" s="64"/>
      <c r="AD143" s="65"/>
      <c r="AE143" s="65"/>
      <c r="AF143" s="65"/>
      <c r="AG143" s="66"/>
      <c r="AH143" s="66"/>
      <c r="AI143" s="66"/>
      <c r="AJ143" s="66"/>
      <c r="AK143" s="66"/>
      <c r="AL143" s="66"/>
      <c r="AM143" s="66"/>
      <c r="AN143" s="66"/>
      <c r="AO143" s="64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70"/>
      <c r="BM143" s="7"/>
      <c r="BX143" s="34"/>
    </row>
    <row r="144" spans="1:76" ht="18">
      <c r="A144" s="37" t="s">
        <v>161</v>
      </c>
      <c r="B144" s="37"/>
      <c r="C144" s="37"/>
      <c r="D144" s="42" t="s">
        <v>162</v>
      </c>
      <c r="E144" s="43"/>
      <c r="F144" s="44"/>
      <c r="G144" s="45"/>
      <c r="H144" s="45"/>
      <c r="I144" s="45"/>
      <c r="J144" s="44"/>
      <c r="K144" s="45"/>
      <c r="L144" s="45"/>
      <c r="M144" s="45"/>
      <c r="N144" s="45"/>
      <c r="O144" s="45"/>
      <c r="P144" s="45"/>
      <c r="Q144" s="43">
        <v>11</v>
      </c>
      <c r="R144" s="45">
        <f>SUM(Q144)/247</f>
        <v>0.044534412955465584</v>
      </c>
      <c r="S144" s="45">
        <f>LOG(R144)</f>
        <v>-1.3513042681014407</v>
      </c>
      <c r="T144" s="29">
        <f>SUM(R144*S144)</f>
        <v>-0.06017954230411274</v>
      </c>
      <c r="U144" s="45">
        <v>4</v>
      </c>
      <c r="V144" s="45">
        <f>SUM(U144)/216</f>
        <v>0.018518518518518517</v>
      </c>
      <c r="W144" s="45">
        <f>LOG(V144)</f>
        <v>-1.7323937598229686</v>
      </c>
      <c r="X144" s="29">
        <f>SUM(V144*W144)</f>
        <v>-0.03208136592264756</v>
      </c>
      <c r="Y144" s="45">
        <v>2</v>
      </c>
      <c r="Z144" s="45">
        <f>SUM(Y144)/305</f>
        <v>0.006557377049180328</v>
      </c>
      <c r="AA144" s="45">
        <f>LOG(Z144)</f>
        <v>-2.1832698436828046</v>
      </c>
      <c r="AB144" s="46">
        <f>SUM(Z144*AA144)</f>
        <v>-0.014316523565133145</v>
      </c>
      <c r="AC144" s="64"/>
      <c r="AD144" s="65"/>
      <c r="AE144" s="65"/>
      <c r="AF144" s="65"/>
      <c r="AG144" s="66"/>
      <c r="AH144" s="66"/>
      <c r="AI144" s="66"/>
      <c r="AJ144" s="66"/>
      <c r="AK144" s="66"/>
      <c r="AL144" s="66"/>
      <c r="AM144" s="66"/>
      <c r="AN144" s="66"/>
      <c r="AO144" s="64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70"/>
      <c r="BM144" s="7"/>
      <c r="BX144" s="34"/>
    </row>
    <row r="145" spans="1:76" ht="18">
      <c r="A145" s="37" t="s">
        <v>152</v>
      </c>
      <c r="B145" s="37"/>
      <c r="C145" s="37"/>
      <c r="D145" s="37"/>
      <c r="E145" s="43"/>
      <c r="F145" s="44"/>
      <c r="G145" s="45"/>
      <c r="H145" s="45"/>
      <c r="I145" s="45"/>
      <c r="J145" s="44"/>
      <c r="K145" s="45"/>
      <c r="L145" s="45"/>
      <c r="M145" s="45"/>
      <c r="N145" s="45"/>
      <c r="O145" s="45"/>
      <c r="P145" s="45"/>
      <c r="Q145" s="43"/>
      <c r="R145" s="45"/>
      <c r="S145" s="45"/>
      <c r="T145" s="45"/>
      <c r="U145" s="45">
        <v>1</v>
      </c>
      <c r="V145" s="45">
        <f>SUM(U145)/216</f>
        <v>0.004629629629629629</v>
      </c>
      <c r="W145" s="45">
        <f>LOG(V145)</f>
        <v>-2.334453751150931</v>
      </c>
      <c r="X145" s="29">
        <f>SUM(V145*W145)</f>
        <v>-0.010807656255328384</v>
      </c>
      <c r="Y145" s="45"/>
      <c r="Z145" s="45"/>
      <c r="AA145" s="45"/>
      <c r="AB145" s="32"/>
      <c r="AC145" s="64"/>
      <c r="AD145" s="65"/>
      <c r="AE145" s="65"/>
      <c r="AF145" s="65"/>
      <c r="AG145" s="66"/>
      <c r="AH145" s="66"/>
      <c r="AI145" s="66"/>
      <c r="AJ145" s="66"/>
      <c r="AK145" s="66"/>
      <c r="AL145" s="66"/>
      <c r="AM145" s="66"/>
      <c r="AN145" s="66"/>
      <c r="AO145" s="64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70"/>
      <c r="BM145" s="7"/>
      <c r="BX145" s="34"/>
    </row>
    <row r="146" spans="1:76" ht="18">
      <c r="A146" s="37" t="s">
        <v>163</v>
      </c>
      <c r="B146" s="37"/>
      <c r="C146" s="37"/>
      <c r="D146" s="37"/>
      <c r="E146" s="43"/>
      <c r="F146" s="44"/>
      <c r="G146" s="45"/>
      <c r="H146" s="45"/>
      <c r="I146" s="45"/>
      <c r="J146" s="44"/>
      <c r="K146" s="45"/>
      <c r="L146" s="45"/>
      <c r="M146" s="45"/>
      <c r="N146" s="45"/>
      <c r="O146" s="45"/>
      <c r="P146" s="45"/>
      <c r="Q146" s="43">
        <v>1</v>
      </c>
      <c r="R146" s="45">
        <f>SUM(Q146)/247</f>
        <v>0.004048582995951417</v>
      </c>
      <c r="S146" s="45">
        <f>LOG(R146)</f>
        <v>-2.392696953259666</v>
      </c>
      <c r="T146" s="29">
        <f>SUM(R146*S146)</f>
        <v>-0.009687032199431846</v>
      </c>
      <c r="U146" s="45"/>
      <c r="V146" s="45"/>
      <c r="W146" s="45"/>
      <c r="X146" s="45"/>
      <c r="Y146" s="45">
        <v>1</v>
      </c>
      <c r="Z146" s="45">
        <f>SUM(Y146)/305</f>
        <v>0.003278688524590164</v>
      </c>
      <c r="AA146" s="45">
        <f>LOG(Z146)</f>
        <v>-2.484299839346786</v>
      </c>
      <c r="AB146" s="46">
        <f>SUM(Z146*AA146)</f>
        <v>-0.008145245374907495</v>
      </c>
      <c r="AC146" s="64"/>
      <c r="AD146" s="65"/>
      <c r="AE146" s="65"/>
      <c r="AF146" s="65"/>
      <c r="AG146" s="66"/>
      <c r="AH146" s="66"/>
      <c r="AI146" s="66"/>
      <c r="AJ146" s="66"/>
      <c r="AK146" s="66"/>
      <c r="AL146" s="66"/>
      <c r="AM146" s="66"/>
      <c r="AN146" s="66"/>
      <c r="AO146" s="64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70"/>
      <c r="BM146" s="7">
        <v>2</v>
      </c>
      <c r="BN146" s="3">
        <f>SUM(BM146)/194</f>
        <v>0.010309278350515464</v>
      </c>
      <c r="BO146" s="3">
        <f>LOG(BN146)</f>
        <v>-1.9867717342662448</v>
      </c>
      <c r="BP146" s="11">
        <f>SUM(BN146*BO146)</f>
        <v>-0.02048218282748706</v>
      </c>
      <c r="BQ146" s="3">
        <v>1</v>
      </c>
      <c r="BR146" s="3">
        <f>SUM(BQ146)/183</f>
        <v>0.00546448087431694</v>
      </c>
      <c r="BS146" s="3">
        <f>LOG(BR146)</f>
        <v>-2.2624510897304293</v>
      </c>
      <c r="BT146" s="11">
        <f>SUM(BR146*BS146)</f>
        <v>-0.01236312070890945</v>
      </c>
      <c r="BX146" s="34"/>
    </row>
    <row r="147" spans="1:76" ht="18">
      <c r="A147" s="37"/>
      <c r="B147" s="37"/>
      <c r="C147" s="37"/>
      <c r="D147" s="37"/>
      <c r="E147" s="43"/>
      <c r="F147" s="44"/>
      <c r="G147" s="45"/>
      <c r="H147" s="45"/>
      <c r="I147" s="45"/>
      <c r="J147" s="44"/>
      <c r="K147" s="45"/>
      <c r="L147" s="45"/>
      <c r="M147" s="45"/>
      <c r="N147" s="45"/>
      <c r="O147" s="45"/>
      <c r="P147" s="45"/>
      <c r="Q147" s="43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32"/>
      <c r="AC147" s="64"/>
      <c r="AD147" s="65"/>
      <c r="AE147" s="65"/>
      <c r="AF147" s="65"/>
      <c r="AG147" s="66"/>
      <c r="AH147" s="66"/>
      <c r="AI147" s="66"/>
      <c r="AJ147" s="66"/>
      <c r="AK147" s="66"/>
      <c r="AL147" s="66"/>
      <c r="AM147" s="66"/>
      <c r="AN147" s="66"/>
      <c r="AO147" s="64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70"/>
      <c r="BM147" s="7"/>
      <c r="BX147" s="34"/>
    </row>
    <row r="148" spans="1:76" ht="18">
      <c r="A148" s="37"/>
      <c r="B148" s="37"/>
      <c r="C148" s="37"/>
      <c r="D148" s="37" t="s">
        <v>174</v>
      </c>
      <c r="E148" s="43">
        <f>COUNT(E4:E146)</f>
        <v>9</v>
      </c>
      <c r="F148" s="44"/>
      <c r="G148" s="45"/>
      <c r="H148" s="45"/>
      <c r="I148" s="45">
        <f>COUNT(I4:I146)</f>
        <v>13</v>
      </c>
      <c r="J148" s="44"/>
      <c r="K148" s="45"/>
      <c r="L148" s="45"/>
      <c r="M148" s="45">
        <f>COUNT(M4:M146)</f>
        <v>15</v>
      </c>
      <c r="N148" s="45"/>
      <c r="O148" s="45"/>
      <c r="P148" s="45"/>
      <c r="Q148" s="43">
        <f>COUNT(Q4:Q146)</f>
        <v>18</v>
      </c>
      <c r="R148" s="45"/>
      <c r="S148" s="45"/>
      <c r="T148" s="45"/>
      <c r="U148" s="45">
        <f>COUNT(U4:U146)</f>
        <v>16</v>
      </c>
      <c r="V148" s="45"/>
      <c r="W148" s="45"/>
      <c r="X148" s="45"/>
      <c r="Y148" s="45">
        <f>COUNT(Y4:Y146)</f>
        <v>19</v>
      </c>
      <c r="Z148" s="45"/>
      <c r="AA148" s="45"/>
      <c r="AB148" s="32"/>
      <c r="AC148" s="64">
        <f>COUNT(AC4:AC146)</f>
        <v>20</v>
      </c>
      <c r="AD148" s="65"/>
      <c r="AE148" s="65"/>
      <c r="AF148" s="65"/>
      <c r="AG148" s="66">
        <f>COUNT(AG4:AG146)</f>
        <v>21</v>
      </c>
      <c r="AH148" s="66"/>
      <c r="AI148" s="66"/>
      <c r="AJ148" s="66"/>
      <c r="AK148" s="66">
        <f>COUNT(AK4:AK146)</f>
        <v>35</v>
      </c>
      <c r="AL148" s="66"/>
      <c r="AM148" s="66"/>
      <c r="AN148" s="66"/>
      <c r="AO148" s="64">
        <f>COUNT(AO4:AO146)</f>
        <v>31</v>
      </c>
      <c r="AP148" s="66"/>
      <c r="AQ148" s="66"/>
      <c r="AR148" s="66"/>
      <c r="AS148" s="66">
        <f>COUNT(AS4:AS146)</f>
        <v>29</v>
      </c>
      <c r="AT148" s="66"/>
      <c r="AU148" s="66"/>
      <c r="AV148" s="66"/>
      <c r="AW148" s="66">
        <f>COUNT(AW4:AW146)</f>
        <v>30</v>
      </c>
      <c r="AX148" s="66"/>
      <c r="AY148" s="66"/>
      <c r="AZ148" s="70"/>
      <c r="BA148" s="7">
        <f>COUNT(BA4:BA146)</f>
        <v>22</v>
      </c>
      <c r="BB148" s="3"/>
      <c r="BC148" s="3"/>
      <c r="BD148" s="3"/>
      <c r="BE148" s="3">
        <f>COUNT(BE4:BE146)</f>
        <v>25</v>
      </c>
      <c r="BI148" s="3">
        <f>COUNT(BI4:BI146)</f>
        <v>26</v>
      </c>
      <c r="BM148" s="7">
        <f>COUNT(BM4:BM146)</f>
        <v>16</v>
      </c>
      <c r="BQ148" s="3">
        <f>COUNT(BQ4:BQ146)</f>
        <v>22</v>
      </c>
      <c r="BU148" s="3">
        <f>COUNT(BU4:BU146)</f>
        <v>26</v>
      </c>
      <c r="BX148" s="34"/>
    </row>
    <row r="149" spans="1:76" ht="18">
      <c r="A149" s="37"/>
      <c r="B149" s="37"/>
      <c r="C149" s="37"/>
      <c r="D149" s="37" t="s">
        <v>175</v>
      </c>
      <c r="E149" s="43">
        <f>SUM(E4:E146)</f>
        <v>125</v>
      </c>
      <c r="F149" s="44"/>
      <c r="G149" s="45"/>
      <c r="H149" s="45"/>
      <c r="I149" s="45">
        <f>SUM(I4:I146)</f>
        <v>180</v>
      </c>
      <c r="J149" s="44"/>
      <c r="K149" s="45"/>
      <c r="L149" s="45"/>
      <c r="M149" s="45">
        <f>SUM(M4:M146)</f>
        <v>151</v>
      </c>
      <c r="N149" s="45"/>
      <c r="O149" s="45"/>
      <c r="P149" s="45"/>
      <c r="Q149" s="43">
        <f>SUM(Q4:Q146)</f>
        <v>247</v>
      </c>
      <c r="R149" s="45"/>
      <c r="S149" s="45"/>
      <c r="T149" s="45"/>
      <c r="U149" s="45">
        <f>SUM(U4:U146)</f>
        <v>216</v>
      </c>
      <c r="V149" s="45"/>
      <c r="W149" s="45"/>
      <c r="X149" s="45"/>
      <c r="Y149" s="45">
        <f>SUM(Y4:Y146)</f>
        <v>305</v>
      </c>
      <c r="Z149" s="45"/>
      <c r="AA149" s="45"/>
      <c r="AB149" s="32"/>
      <c r="AC149" s="64">
        <f>SUM(AC4:AC146)</f>
        <v>132</v>
      </c>
      <c r="AD149" s="65"/>
      <c r="AE149" s="65"/>
      <c r="AF149" s="65"/>
      <c r="AG149" s="66">
        <f>SUM(AG4:AG146)</f>
        <v>77</v>
      </c>
      <c r="AH149" s="66"/>
      <c r="AI149" s="66"/>
      <c r="AJ149" s="66"/>
      <c r="AK149" s="66">
        <f>SUM(AK4:AK146)</f>
        <v>150</v>
      </c>
      <c r="AL149" s="66"/>
      <c r="AM149" s="66"/>
      <c r="AN149" s="66"/>
      <c r="AO149" s="64">
        <f>SUM(AO4:AO146)</f>
        <v>163</v>
      </c>
      <c r="AP149" s="66"/>
      <c r="AQ149" s="66"/>
      <c r="AR149" s="66"/>
      <c r="AS149" s="66">
        <f>SUM(AS4:AS146)</f>
        <v>167</v>
      </c>
      <c r="AT149" s="66"/>
      <c r="AU149" s="66"/>
      <c r="AV149" s="66"/>
      <c r="AW149" s="66">
        <f>SUM(AW4:AW146)</f>
        <v>184</v>
      </c>
      <c r="AX149" s="66"/>
      <c r="AY149" s="66"/>
      <c r="AZ149" s="70"/>
      <c r="BA149" s="7">
        <f>SUM(BA4:BA146)</f>
        <v>164</v>
      </c>
      <c r="BB149" s="3"/>
      <c r="BC149" s="3"/>
      <c r="BD149" s="3"/>
      <c r="BE149" s="3">
        <f>SUM(BE4:BE146)</f>
        <v>187</v>
      </c>
      <c r="BI149" s="3">
        <f>SUM(BI4:BI146)</f>
        <v>153</v>
      </c>
      <c r="BM149" s="7">
        <f>SUM(BM4:BM146)</f>
        <v>194</v>
      </c>
      <c r="BQ149" s="3">
        <f>SUM(BQ4:BQ146)</f>
        <v>183</v>
      </c>
      <c r="BU149" s="3">
        <f>SUM(BU4:BU146)</f>
        <v>169</v>
      </c>
      <c r="BX149" s="34"/>
    </row>
    <row r="150" spans="1:76" ht="18">
      <c r="A150" s="37"/>
      <c r="B150" s="37"/>
      <c r="C150" s="37"/>
      <c r="D150" s="37" t="s">
        <v>234</v>
      </c>
      <c r="E150" s="43">
        <f>LOG(E148)</f>
        <v>0.9542425094393249</v>
      </c>
      <c r="F150" s="44"/>
      <c r="G150" s="45"/>
      <c r="H150" s="45"/>
      <c r="I150" s="45">
        <f>LOG(I148)</f>
        <v>1.1139433523068367</v>
      </c>
      <c r="J150" s="44"/>
      <c r="K150" s="45"/>
      <c r="L150" s="45"/>
      <c r="M150" s="45">
        <f>LOG(M148)</f>
        <v>1.1760912590556813</v>
      </c>
      <c r="N150" s="45"/>
      <c r="O150" s="45"/>
      <c r="P150" s="45"/>
      <c r="Q150" s="43">
        <f>LOG(Q148)</f>
        <v>1.255272505103306</v>
      </c>
      <c r="R150" s="45"/>
      <c r="S150" s="45"/>
      <c r="T150" s="45"/>
      <c r="U150" s="45">
        <f>LOG(U148)</f>
        <v>1.2041199826559248</v>
      </c>
      <c r="V150" s="45"/>
      <c r="W150" s="45"/>
      <c r="X150" s="45"/>
      <c r="Y150" s="45">
        <f>LOG(Y148)</f>
        <v>1.2787536009528289</v>
      </c>
      <c r="Z150" s="45"/>
      <c r="AA150" s="45"/>
      <c r="AB150" s="32"/>
      <c r="AC150" s="64">
        <f>LOG(AC148)</f>
        <v>1.3010299956639813</v>
      </c>
      <c r="AD150" s="65"/>
      <c r="AE150" s="65"/>
      <c r="AF150" s="65"/>
      <c r="AG150" s="66">
        <f>LOG(AG148)</f>
        <v>1.3222192947339193</v>
      </c>
      <c r="AH150" s="66"/>
      <c r="AI150" s="66"/>
      <c r="AJ150" s="66"/>
      <c r="AK150" s="66">
        <f>LOG(AK148)</f>
        <v>1.5440680443502757</v>
      </c>
      <c r="AL150" s="66"/>
      <c r="AM150" s="66"/>
      <c r="AN150" s="66"/>
      <c r="AO150" s="64">
        <f>LOG(AO148)</f>
        <v>1.4913616938342726</v>
      </c>
      <c r="AP150" s="66"/>
      <c r="AQ150" s="66"/>
      <c r="AR150" s="66"/>
      <c r="AS150" s="66">
        <f>LOG(AS148)</f>
        <v>1.462397997898956</v>
      </c>
      <c r="AT150" s="66"/>
      <c r="AU150" s="66"/>
      <c r="AV150" s="66"/>
      <c r="AW150" s="66">
        <f>LOG(AW148)</f>
        <v>1.4771212547196624</v>
      </c>
      <c r="AX150" s="66"/>
      <c r="AY150" s="66"/>
      <c r="AZ150" s="70"/>
      <c r="BA150" s="7">
        <f>LOG(BA148)</f>
        <v>1.3424226808222062</v>
      </c>
      <c r="BE150" s="3">
        <f>LOG(BE148)</f>
        <v>1.3979400086720377</v>
      </c>
      <c r="BI150" s="3">
        <f>LOG(BI148)</f>
        <v>1.414973347970818</v>
      </c>
      <c r="BM150" s="7">
        <f>LOG(BM148)</f>
        <v>1.2041199826559248</v>
      </c>
      <c r="BQ150" s="3">
        <f>LOG(BQ148)</f>
        <v>1.3424226808222062</v>
      </c>
      <c r="BU150" s="3">
        <f>LOG(BU148)</f>
        <v>1.414973347970818</v>
      </c>
      <c r="BX150" s="34"/>
    </row>
    <row r="151" spans="1:76" ht="18">
      <c r="A151" s="37"/>
      <c r="B151" s="37"/>
      <c r="C151" s="37"/>
      <c r="D151" s="37"/>
      <c r="E151" s="43"/>
      <c r="F151" s="44"/>
      <c r="G151" s="45"/>
      <c r="H151" s="45"/>
      <c r="I151" s="45"/>
      <c r="J151" s="44"/>
      <c r="K151" s="45"/>
      <c r="L151" s="45"/>
      <c r="M151" s="45"/>
      <c r="N151" s="45"/>
      <c r="O151" s="45"/>
      <c r="P151" s="45"/>
      <c r="Q151" s="43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32"/>
      <c r="AC151" s="64"/>
      <c r="AD151" s="65"/>
      <c r="AE151" s="65"/>
      <c r="AF151" s="65"/>
      <c r="AG151" s="66"/>
      <c r="AH151" s="66"/>
      <c r="AI151" s="66"/>
      <c r="AJ151" s="66"/>
      <c r="AK151" s="66"/>
      <c r="AL151" s="66"/>
      <c r="AM151" s="66"/>
      <c r="AN151" s="66"/>
      <c r="AO151" s="64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70"/>
      <c r="BM151" s="7"/>
      <c r="BX151" s="34"/>
    </row>
    <row r="152" spans="1:76" ht="18">
      <c r="A152" s="37"/>
      <c r="B152" s="37"/>
      <c r="C152" s="37"/>
      <c r="D152" s="37"/>
      <c r="E152" s="43"/>
      <c r="F152" s="44"/>
      <c r="G152" s="45"/>
      <c r="H152" s="45"/>
      <c r="I152" s="45"/>
      <c r="J152" s="44"/>
      <c r="K152" s="45"/>
      <c r="L152" s="45"/>
      <c r="M152" s="45"/>
      <c r="N152" s="45"/>
      <c r="O152" s="45"/>
      <c r="P152" s="45"/>
      <c r="Q152" s="43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32"/>
      <c r="AC152" s="64"/>
      <c r="AD152" s="65"/>
      <c r="AE152" s="65"/>
      <c r="AF152" s="65"/>
      <c r="AG152" s="66"/>
      <c r="AH152" s="66"/>
      <c r="AI152" s="66"/>
      <c r="AJ152" s="66"/>
      <c r="AK152" s="66"/>
      <c r="AL152" s="66"/>
      <c r="AM152" s="66"/>
      <c r="AN152" s="66"/>
      <c r="AO152" s="64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70"/>
      <c r="BM152" s="7"/>
      <c r="BX152" s="34"/>
    </row>
    <row r="153" spans="1:76" ht="18">
      <c r="A153" s="37"/>
      <c r="B153" s="37"/>
      <c r="C153" s="37"/>
      <c r="D153" s="37" t="s">
        <v>214</v>
      </c>
      <c r="E153" s="43">
        <f>COUNT(E24:E34)</f>
        <v>0</v>
      </c>
      <c r="F153" s="44"/>
      <c r="G153" s="45"/>
      <c r="H153" s="45"/>
      <c r="I153" s="45">
        <f>COUNT(I24:I34)</f>
        <v>1</v>
      </c>
      <c r="J153" s="44"/>
      <c r="K153" s="45"/>
      <c r="L153" s="45"/>
      <c r="M153" s="45">
        <f>COUNT(M24:M34)</f>
        <v>0</v>
      </c>
      <c r="N153" s="45"/>
      <c r="O153" s="45"/>
      <c r="P153" s="45"/>
      <c r="Q153" s="43">
        <f>COUNT(Q24:Q34)</f>
        <v>1</v>
      </c>
      <c r="R153" s="45"/>
      <c r="S153" s="45"/>
      <c r="T153" s="45"/>
      <c r="U153" s="45">
        <f>COUNT(U24:U34)</f>
        <v>0</v>
      </c>
      <c r="V153" s="45"/>
      <c r="W153" s="45"/>
      <c r="X153" s="45"/>
      <c r="Y153" s="45">
        <f>COUNT(Y24:Y34)</f>
        <v>1</v>
      </c>
      <c r="Z153" s="45"/>
      <c r="AA153" s="45"/>
      <c r="AB153" s="32"/>
      <c r="AC153" s="64">
        <f>COUNT(AC24:AC34)</f>
        <v>0</v>
      </c>
      <c r="AD153" s="66"/>
      <c r="AE153" s="66"/>
      <c r="AF153" s="66"/>
      <c r="AG153" s="66">
        <f>COUNT(AG24:AG34)</f>
        <v>0</v>
      </c>
      <c r="AH153" s="66"/>
      <c r="AI153" s="66"/>
      <c r="AJ153" s="66"/>
      <c r="AK153" s="66">
        <f>COUNT(AK24:AK34)</f>
        <v>3</v>
      </c>
      <c r="AL153" s="66"/>
      <c r="AM153" s="66"/>
      <c r="AN153" s="66"/>
      <c r="AO153" s="64">
        <f>COUNT(AO24:AO34)</f>
        <v>5</v>
      </c>
      <c r="AP153" s="66"/>
      <c r="AQ153" s="66"/>
      <c r="AR153" s="66"/>
      <c r="AS153" s="66">
        <f>COUNT(AS24:AS34)</f>
        <v>5</v>
      </c>
      <c r="AT153" s="66"/>
      <c r="AU153" s="66"/>
      <c r="AV153" s="66"/>
      <c r="AW153" s="66">
        <f>COUNT(AW24:AW34)</f>
        <v>4</v>
      </c>
      <c r="AX153" s="66"/>
      <c r="AY153" s="66"/>
      <c r="AZ153" s="70"/>
      <c r="BA153" s="7">
        <f>COUNT(BA24:BA34)</f>
        <v>3</v>
      </c>
      <c r="BB153" s="3"/>
      <c r="BC153" s="3"/>
      <c r="BD153" s="3"/>
      <c r="BE153" s="3">
        <f>COUNT(BE24:BE34)</f>
        <v>3</v>
      </c>
      <c r="BI153" s="3">
        <f>COUNT(BI24:BI34)</f>
        <v>3</v>
      </c>
      <c r="BM153" s="7">
        <f>COUNT(BM24:BM34)</f>
        <v>3</v>
      </c>
      <c r="BQ153" s="3">
        <f>COUNT(BQ24:BQ34)</f>
        <v>3</v>
      </c>
      <c r="BU153" s="3">
        <f>COUNT(BU24:BU34)</f>
        <v>5</v>
      </c>
      <c r="BX153" s="34"/>
    </row>
    <row r="154" spans="1:76" ht="18">
      <c r="A154" s="37"/>
      <c r="B154" s="37"/>
      <c r="C154" s="37"/>
      <c r="D154" s="37" t="s">
        <v>215</v>
      </c>
      <c r="E154" s="47">
        <f>SUM(E24:E34)/E149*100</f>
        <v>0</v>
      </c>
      <c r="F154" s="44"/>
      <c r="G154" s="48"/>
      <c r="H154" s="48"/>
      <c r="I154" s="48">
        <f>SUM(I24:I34)/I149*100</f>
        <v>0.5555555555555556</v>
      </c>
      <c r="J154" s="44"/>
      <c r="K154" s="48"/>
      <c r="L154" s="48"/>
      <c r="M154" s="48">
        <f>SUM(M24:M34)/M149*100</f>
        <v>0</v>
      </c>
      <c r="N154" s="48"/>
      <c r="O154" s="48"/>
      <c r="P154" s="48"/>
      <c r="Q154" s="47">
        <f>SUM(Q24:Q34)/Q149*100</f>
        <v>0.4048582995951417</v>
      </c>
      <c r="R154" s="48"/>
      <c r="S154" s="48"/>
      <c r="T154" s="48"/>
      <c r="U154" s="48">
        <f>SUM(U24:U34)/U149*100</f>
        <v>0</v>
      </c>
      <c r="V154" s="48"/>
      <c r="W154" s="48"/>
      <c r="X154" s="48"/>
      <c r="Y154" s="48">
        <f>SUM(Y24:Y34)/Y149*100</f>
        <v>0.32786885245901637</v>
      </c>
      <c r="Z154" s="48"/>
      <c r="AA154" s="48"/>
      <c r="AB154" s="49"/>
      <c r="AC154" s="73">
        <f>SUM(AC24:AC34)/AC149*100</f>
        <v>0</v>
      </c>
      <c r="AD154" s="74"/>
      <c r="AE154" s="74"/>
      <c r="AF154" s="74"/>
      <c r="AG154" s="74">
        <f>SUM(AG24:AG34)/AG149*100</f>
        <v>0</v>
      </c>
      <c r="AH154" s="74"/>
      <c r="AI154" s="74"/>
      <c r="AJ154" s="74"/>
      <c r="AK154" s="74">
        <f>SUM(AK24:AK34)/AK149*100</f>
        <v>2</v>
      </c>
      <c r="AL154" s="74"/>
      <c r="AM154" s="74"/>
      <c r="AN154" s="74"/>
      <c r="AO154" s="73">
        <f>SUM(AO24:AO34)/AO149*100</f>
        <v>15.337423312883436</v>
      </c>
      <c r="AP154" s="74"/>
      <c r="AQ154" s="74"/>
      <c r="AR154" s="74"/>
      <c r="AS154" s="74">
        <f>SUM(AS24:AS34)/AS149*100</f>
        <v>11.976047904191617</v>
      </c>
      <c r="AT154" s="74"/>
      <c r="AU154" s="74"/>
      <c r="AV154" s="74"/>
      <c r="AW154" s="74">
        <f>SUM(AW24:AW34)/AW149*100</f>
        <v>19.021739130434785</v>
      </c>
      <c r="AX154" s="74"/>
      <c r="AY154" s="74"/>
      <c r="AZ154" s="75"/>
      <c r="BA154" s="25">
        <f>SUM(BA24:BA34)/BA149*100</f>
        <v>7.317073170731707</v>
      </c>
      <c r="BB154" s="9"/>
      <c r="BC154" s="9"/>
      <c r="BD154" s="9"/>
      <c r="BE154" s="9">
        <f>SUM(BE24:BE34)/BE149*100</f>
        <v>17.11229946524064</v>
      </c>
      <c r="BF154" s="9"/>
      <c r="BG154" s="9"/>
      <c r="BH154" s="9"/>
      <c r="BI154" s="9">
        <f>SUM(BI24:BI34)/BI149*100</f>
        <v>4.57516339869281</v>
      </c>
      <c r="BJ154" s="9"/>
      <c r="BK154" s="9"/>
      <c r="BL154" s="9"/>
      <c r="BM154" s="25">
        <f>SUM(BM24:BM34)/BM149*100</f>
        <v>7.731958762886598</v>
      </c>
      <c r="BN154" s="9"/>
      <c r="BO154" s="9"/>
      <c r="BP154" s="9"/>
      <c r="BQ154" s="9">
        <f>SUM(BQ24:BQ34)/BQ149*100</f>
        <v>13.114754098360656</v>
      </c>
      <c r="BR154" s="9"/>
      <c r="BS154" s="9"/>
      <c r="BT154" s="9"/>
      <c r="BU154" s="9">
        <f>SUM(BU24:BU34)/BU149*100</f>
        <v>17.159763313609467</v>
      </c>
      <c r="BX154" s="34"/>
    </row>
    <row r="155" spans="1:76" s="26" customFormat="1" ht="18">
      <c r="A155" s="50"/>
      <c r="B155" s="50"/>
      <c r="C155" s="50"/>
      <c r="D155" s="50" t="s">
        <v>229</v>
      </c>
      <c r="E155" s="51">
        <v>0</v>
      </c>
      <c r="F155" s="52"/>
      <c r="G155" s="52"/>
      <c r="H155" s="52"/>
      <c r="I155" s="52">
        <v>0</v>
      </c>
      <c r="J155" s="52"/>
      <c r="K155" s="52"/>
      <c r="L155" s="52"/>
      <c r="M155" s="52">
        <v>0</v>
      </c>
      <c r="N155" s="52"/>
      <c r="O155" s="52"/>
      <c r="P155" s="52"/>
      <c r="Q155" s="51">
        <v>3</v>
      </c>
      <c r="R155" s="52"/>
      <c r="S155" s="52"/>
      <c r="T155" s="52"/>
      <c r="U155" s="52">
        <v>2</v>
      </c>
      <c r="V155" s="52"/>
      <c r="W155" s="52"/>
      <c r="X155" s="52"/>
      <c r="Y155" s="52">
        <v>1</v>
      </c>
      <c r="Z155" s="52"/>
      <c r="AA155" s="52"/>
      <c r="AB155" s="53"/>
      <c r="AC155" s="76">
        <v>1</v>
      </c>
      <c r="AD155" s="77"/>
      <c r="AE155" s="77"/>
      <c r="AF155" s="77"/>
      <c r="AG155" s="77">
        <v>0</v>
      </c>
      <c r="AH155" s="77"/>
      <c r="AI155" s="77"/>
      <c r="AJ155" s="77"/>
      <c r="AK155" s="77">
        <v>3</v>
      </c>
      <c r="AL155" s="77"/>
      <c r="AM155" s="77"/>
      <c r="AN155" s="77"/>
      <c r="AO155" s="76">
        <v>5</v>
      </c>
      <c r="AP155" s="77"/>
      <c r="AQ155" s="77"/>
      <c r="AR155" s="77"/>
      <c r="AS155" s="77">
        <v>4</v>
      </c>
      <c r="AT155" s="77"/>
      <c r="AU155" s="77"/>
      <c r="AV155" s="77"/>
      <c r="AW155" s="77">
        <v>3</v>
      </c>
      <c r="AX155" s="77"/>
      <c r="AY155" s="77"/>
      <c r="AZ155" s="78"/>
      <c r="BA155" s="27">
        <v>0</v>
      </c>
      <c r="BB155" s="28"/>
      <c r="BC155" s="28"/>
      <c r="BD155" s="28"/>
      <c r="BE155" s="28">
        <v>1</v>
      </c>
      <c r="BF155" s="28"/>
      <c r="BG155" s="28"/>
      <c r="BH155" s="28"/>
      <c r="BI155" s="28">
        <v>2</v>
      </c>
      <c r="BJ155" s="28"/>
      <c r="BK155" s="28"/>
      <c r="BL155" s="28"/>
      <c r="BM155" s="27">
        <v>2</v>
      </c>
      <c r="BN155" s="28"/>
      <c r="BO155" s="28"/>
      <c r="BP155" s="28"/>
      <c r="BQ155" s="28">
        <v>1</v>
      </c>
      <c r="BR155" s="28"/>
      <c r="BS155" s="28"/>
      <c r="BT155" s="28"/>
      <c r="BU155" s="28">
        <v>1</v>
      </c>
      <c r="BX155" s="35"/>
    </row>
    <row r="156" spans="1:76" ht="18">
      <c r="A156" s="37"/>
      <c r="B156" s="37"/>
      <c r="C156" s="99" t="s">
        <v>216</v>
      </c>
      <c r="D156" s="99"/>
      <c r="E156" s="43">
        <f>COUNT(E4:E10,E113:E128)</f>
        <v>4</v>
      </c>
      <c r="F156" s="44"/>
      <c r="G156" s="45"/>
      <c r="H156" s="45"/>
      <c r="I156" s="45">
        <f>COUNT(I4:I10,I113:I128)</f>
        <v>4</v>
      </c>
      <c r="J156" s="44"/>
      <c r="K156" s="45"/>
      <c r="L156" s="45"/>
      <c r="M156" s="45">
        <f>COUNT(M4:M10,M113:M128)</f>
        <v>7</v>
      </c>
      <c r="N156" s="45"/>
      <c r="O156" s="45"/>
      <c r="P156" s="45"/>
      <c r="Q156" s="43">
        <f>COUNT(Q4:Q10,Q113:Q128)</f>
        <v>10</v>
      </c>
      <c r="R156" s="45"/>
      <c r="S156" s="45"/>
      <c r="T156" s="45"/>
      <c r="U156" s="45">
        <f>COUNT(U4:U10,U113:U128)</f>
        <v>9</v>
      </c>
      <c r="V156" s="45"/>
      <c r="W156" s="45"/>
      <c r="X156" s="45"/>
      <c r="Y156" s="45">
        <f>COUNT(Y4:Y10,Y113:Y128)</f>
        <v>10</v>
      </c>
      <c r="Z156" s="45"/>
      <c r="AA156" s="45"/>
      <c r="AB156" s="32"/>
      <c r="AC156" s="64">
        <f>COUNT(AC4:AC10,AC113:AC128)</f>
        <v>5</v>
      </c>
      <c r="AD156" s="66"/>
      <c r="AE156" s="66"/>
      <c r="AF156" s="66"/>
      <c r="AG156" s="66">
        <f>COUNT(AG4:AG10,AG113:AG128)</f>
        <v>6</v>
      </c>
      <c r="AH156" s="66"/>
      <c r="AI156" s="66"/>
      <c r="AJ156" s="66"/>
      <c r="AK156" s="66">
        <f>COUNT(AK4:AK10,AK113:AK128)</f>
        <v>7</v>
      </c>
      <c r="AL156" s="66"/>
      <c r="AM156" s="66"/>
      <c r="AN156" s="66"/>
      <c r="AO156" s="64">
        <f>COUNT(AO4:AO10,AO113:AO128)</f>
        <v>7</v>
      </c>
      <c r="AP156" s="66"/>
      <c r="AQ156" s="66"/>
      <c r="AR156" s="66"/>
      <c r="AS156" s="66">
        <f>COUNT(AS4:AS10,AS113:AS128)</f>
        <v>6</v>
      </c>
      <c r="AT156" s="66"/>
      <c r="AU156" s="66"/>
      <c r="AV156" s="66"/>
      <c r="AW156" s="66">
        <f>COUNT(AW4:AW10,AW113:AW128)</f>
        <v>6</v>
      </c>
      <c r="AX156" s="66"/>
      <c r="AY156" s="66"/>
      <c r="AZ156" s="70"/>
      <c r="BA156" s="7">
        <f>COUNT(BA4:BA10,BA113:BA128)</f>
        <v>5</v>
      </c>
      <c r="BB156" s="3"/>
      <c r="BC156" s="3"/>
      <c r="BD156" s="3"/>
      <c r="BE156" s="3">
        <f>COUNT(BE4:BE10,BE113:BE128)</f>
        <v>6</v>
      </c>
      <c r="BI156" s="3">
        <f>COUNT(BI4:BI10,BI113:BI128)</f>
        <v>4</v>
      </c>
      <c r="BM156" s="7">
        <f>COUNT(BM4:BM10,BM113:BM128)</f>
        <v>5</v>
      </c>
      <c r="BQ156" s="3">
        <f>COUNT(BQ4:BQ10,BQ113:BQ128)</f>
        <v>5</v>
      </c>
      <c r="BU156" s="3">
        <f>COUNT(BU4:BU10,BU113:BU128)</f>
        <v>7</v>
      </c>
      <c r="BX156" s="34"/>
    </row>
    <row r="157" spans="1:76" s="21" customFormat="1" ht="18">
      <c r="A157" s="55"/>
      <c r="B157" s="55"/>
      <c r="C157" s="56"/>
      <c r="D157" s="56" t="s">
        <v>220</v>
      </c>
      <c r="E157" s="47">
        <f>SUM(E4:E10,E113:E128)/E149*100</f>
        <v>67.2</v>
      </c>
      <c r="F157" s="48"/>
      <c r="G157" s="48"/>
      <c r="H157" s="48"/>
      <c r="I157" s="48">
        <f>SUM(I4:I10,I113:I128)/I149*100</f>
        <v>65.55555555555556</v>
      </c>
      <c r="J157" s="48"/>
      <c r="K157" s="48"/>
      <c r="L157" s="48"/>
      <c r="M157" s="48">
        <f>SUM(M4:M10,M113:M128)/M149*100</f>
        <v>69.5364238410596</v>
      </c>
      <c r="N157" s="48"/>
      <c r="O157" s="48"/>
      <c r="P157" s="48"/>
      <c r="Q157" s="47">
        <f>SUM(Q4:Q10,Q113:Q128)/Q149*100</f>
        <v>87.4493927125506</v>
      </c>
      <c r="R157" s="48"/>
      <c r="S157" s="48"/>
      <c r="T157" s="48"/>
      <c r="U157" s="48">
        <f>SUM(U4:U10,U113:U128)/U149*100</f>
        <v>90.27777777777779</v>
      </c>
      <c r="V157" s="48"/>
      <c r="W157" s="48"/>
      <c r="X157" s="48"/>
      <c r="Y157" s="48">
        <f>SUM(Y4:Y10,Y113:Y128)/Y149*100</f>
        <v>95.08196721311475</v>
      </c>
      <c r="Z157" s="48"/>
      <c r="AA157" s="48"/>
      <c r="AB157" s="49"/>
      <c r="AC157" s="73">
        <f>SUM(AC4:AC10,AC113:AC128)/AC149*100</f>
        <v>58.333333333333336</v>
      </c>
      <c r="AD157" s="74"/>
      <c r="AE157" s="74"/>
      <c r="AF157" s="74"/>
      <c r="AG157" s="74">
        <f>SUM(AG4:AG10,AG113:AG128)/AG149*100</f>
        <v>50.649350649350644</v>
      </c>
      <c r="AH157" s="74"/>
      <c r="AI157" s="74"/>
      <c r="AJ157" s="74"/>
      <c r="AK157" s="74">
        <f>SUM(AK4:AK10,AK113:AK128)/AK149*100</f>
        <v>47.333333333333336</v>
      </c>
      <c r="AL157" s="74"/>
      <c r="AM157" s="74"/>
      <c r="AN157" s="74"/>
      <c r="AO157" s="73">
        <f>SUM(AO4:AO10,AO113:AO128)/AO149*100</f>
        <v>35.58282208588957</v>
      </c>
      <c r="AP157" s="74"/>
      <c r="AQ157" s="74"/>
      <c r="AR157" s="74"/>
      <c r="AS157" s="74">
        <f>SUM(AS4:AS10,AS113:AS128)/AS149*100</f>
        <v>26.34730538922156</v>
      </c>
      <c r="AT157" s="74"/>
      <c r="AU157" s="74"/>
      <c r="AV157" s="74"/>
      <c r="AW157" s="74">
        <f>SUM(AW4:AW10,AW113:AW128)/AW149*100</f>
        <v>29.347826086956523</v>
      </c>
      <c r="AX157" s="74"/>
      <c r="AY157" s="74"/>
      <c r="AZ157" s="75"/>
      <c r="BA157" s="25">
        <f>SUM(BA4:BA10,BA113:BA128)/BA149*100</f>
        <v>40.243902439024396</v>
      </c>
      <c r="BB157" s="9"/>
      <c r="BC157" s="9"/>
      <c r="BD157" s="9"/>
      <c r="BE157" s="9">
        <f>SUM(BE4:BE10,BE113:BE128)/BE149*100</f>
        <v>34.75935828877005</v>
      </c>
      <c r="BF157" s="9"/>
      <c r="BG157" s="9"/>
      <c r="BH157" s="9"/>
      <c r="BI157" s="9">
        <f>SUM(BI4:BI10,BI113:BI128)/BI149*100</f>
        <v>35.947712418300654</v>
      </c>
      <c r="BJ157" s="9"/>
      <c r="BK157" s="9"/>
      <c r="BL157" s="9"/>
      <c r="BM157" s="25">
        <f>SUM(BM4:BM10,BM113:BM128)/BM149*100</f>
        <v>78.35051546391753</v>
      </c>
      <c r="BN157" s="9"/>
      <c r="BO157" s="9"/>
      <c r="BP157" s="9"/>
      <c r="BQ157" s="9">
        <f>SUM(BQ4:BQ10,BQ113:BQ128)/BQ149*100</f>
        <v>59.56284153005464</v>
      </c>
      <c r="BR157" s="9"/>
      <c r="BS157" s="9"/>
      <c r="BT157" s="9"/>
      <c r="BU157" s="9">
        <f>SUM(BU4:BU10,BU113:BU128)/BU149*100</f>
        <v>62.721893491124256</v>
      </c>
      <c r="BX157" s="36"/>
    </row>
    <row r="158" spans="1:76" ht="18">
      <c r="A158" s="37"/>
      <c r="B158" s="37"/>
      <c r="C158" s="37"/>
      <c r="D158" s="37" t="s">
        <v>217</v>
      </c>
      <c r="E158" s="43">
        <f>SUM(E116:E128)/E149*100</f>
        <v>35.199999999999996</v>
      </c>
      <c r="F158" s="44"/>
      <c r="G158" s="45"/>
      <c r="H158" s="45"/>
      <c r="I158" s="48">
        <f>SUM(I116:I128)/I149*100</f>
        <v>37.77777777777778</v>
      </c>
      <c r="J158" s="44"/>
      <c r="K158" s="48"/>
      <c r="L158" s="48"/>
      <c r="M158" s="48">
        <f>SUM(M116:M128)/M149*100</f>
        <v>14.56953642384106</v>
      </c>
      <c r="N158" s="48"/>
      <c r="O158" s="48"/>
      <c r="P158" s="48"/>
      <c r="Q158" s="47">
        <f>SUM(Q116:Q128)/Q149*100</f>
        <v>28.34008097165992</v>
      </c>
      <c r="R158" s="48"/>
      <c r="S158" s="48"/>
      <c r="T158" s="48"/>
      <c r="U158" s="48">
        <f>SUM(U116:U128)/U149*100</f>
        <v>17.12962962962963</v>
      </c>
      <c r="V158" s="48"/>
      <c r="W158" s="48"/>
      <c r="X158" s="48"/>
      <c r="Y158" s="48">
        <f>SUM(Y116:Y128)/Y149*100</f>
        <v>56.393442622950815</v>
      </c>
      <c r="Z158" s="48"/>
      <c r="AA158" s="48"/>
      <c r="AB158" s="49"/>
      <c r="AC158" s="73">
        <f>SUM(AC116:AC128)/AC149*100</f>
        <v>6.8181818181818175</v>
      </c>
      <c r="AD158" s="74"/>
      <c r="AE158" s="74"/>
      <c r="AF158" s="74"/>
      <c r="AG158" s="74">
        <f>SUM(AG116:AG128)/AG149*100</f>
        <v>12.987012987012985</v>
      </c>
      <c r="AH158" s="74"/>
      <c r="AI158" s="74"/>
      <c r="AJ158" s="74"/>
      <c r="AK158" s="74">
        <f>SUM(AK116:AK128)/AK149*100</f>
        <v>2</v>
      </c>
      <c r="AL158" s="74"/>
      <c r="AM158" s="74"/>
      <c r="AN158" s="74"/>
      <c r="AO158" s="73">
        <f>SUM(AO116:AO128)/AO149*100</f>
        <v>2.4539877300613497</v>
      </c>
      <c r="AP158" s="74"/>
      <c r="AQ158" s="74"/>
      <c r="AR158" s="74"/>
      <c r="AS158" s="74">
        <f>SUM(AS116:AS128)/AS149*100</f>
        <v>2.3952095808383236</v>
      </c>
      <c r="AT158" s="74"/>
      <c r="AU158" s="74"/>
      <c r="AV158" s="74"/>
      <c r="AW158" s="74">
        <f>SUM(AW116:AW128)/AW149*100</f>
        <v>3.260869565217391</v>
      </c>
      <c r="AX158" s="74"/>
      <c r="AY158" s="74"/>
      <c r="AZ158" s="75"/>
      <c r="BA158" s="25">
        <f>SUM(BA116:BA128)/BA149*100</f>
        <v>2.4390243902439024</v>
      </c>
      <c r="BB158" s="9"/>
      <c r="BC158" s="9"/>
      <c r="BD158" s="9"/>
      <c r="BE158" s="9">
        <f>SUM(BE116:BE128)/BE149*100</f>
        <v>1.6042780748663104</v>
      </c>
      <c r="BF158" s="9"/>
      <c r="BG158" s="9"/>
      <c r="BH158" s="9"/>
      <c r="BI158" s="9">
        <f>SUM(BI116:BI128)/BI149*100</f>
        <v>1.9607843137254901</v>
      </c>
      <c r="BJ158" s="9"/>
      <c r="BK158" s="9"/>
      <c r="BL158" s="9"/>
      <c r="BM158" s="25">
        <f>SUM(BM116:BM128)/BM149*100</f>
        <v>1.0309278350515463</v>
      </c>
      <c r="BN158" s="9"/>
      <c r="BO158" s="9"/>
      <c r="BP158" s="9"/>
      <c r="BQ158" s="9">
        <f>SUM(BQ116:BQ128)/BQ149*100</f>
        <v>1.639344262295082</v>
      </c>
      <c r="BR158" s="9"/>
      <c r="BS158" s="9"/>
      <c r="BT158" s="9"/>
      <c r="BU158" s="9">
        <f>SUM(BU116:BU128)/BU149*100</f>
        <v>1.183431952662722</v>
      </c>
      <c r="BX158" s="34"/>
    </row>
    <row r="159" spans="1:76" ht="18">
      <c r="A159" s="37"/>
      <c r="B159" s="37"/>
      <c r="C159" s="37"/>
      <c r="D159" s="37" t="s">
        <v>218</v>
      </c>
      <c r="E159" s="43">
        <f>SUM(E113:E115)/E149*100</f>
        <v>2.4</v>
      </c>
      <c r="F159" s="44"/>
      <c r="G159" s="45"/>
      <c r="H159" s="45"/>
      <c r="I159" s="48">
        <f>SUM(I113:I115)/I149*100</f>
        <v>2.7777777777777777</v>
      </c>
      <c r="J159" s="44"/>
      <c r="K159" s="48"/>
      <c r="L159" s="48"/>
      <c r="M159" s="48">
        <f>SUM(M113:M115)/M149*100</f>
        <v>3.9735099337748347</v>
      </c>
      <c r="N159" s="48"/>
      <c r="O159" s="48"/>
      <c r="P159" s="48"/>
      <c r="Q159" s="47">
        <f>SUM(Q113:Q115)/Q149*100</f>
        <v>4.048582995951417</v>
      </c>
      <c r="R159" s="48"/>
      <c r="S159" s="48"/>
      <c r="T159" s="48"/>
      <c r="U159" s="48">
        <f>SUM(U113:U115)/U149*100</f>
        <v>2.7777777777777777</v>
      </c>
      <c r="V159" s="48"/>
      <c r="W159" s="48"/>
      <c r="X159" s="48"/>
      <c r="Y159" s="48">
        <f>SUM(Y113:Y115)/Y149*100</f>
        <v>3.278688524590164</v>
      </c>
      <c r="Z159" s="48"/>
      <c r="AA159" s="48"/>
      <c r="AB159" s="49"/>
      <c r="AC159" s="73">
        <f>SUM(AC113:AC115)/AC149*100</f>
        <v>6.0606060606060606</v>
      </c>
      <c r="AD159" s="74"/>
      <c r="AE159" s="74"/>
      <c r="AF159" s="74"/>
      <c r="AG159" s="74">
        <f>SUM(AG113:AG115)/AG149*100</f>
        <v>3.896103896103896</v>
      </c>
      <c r="AH159" s="74"/>
      <c r="AI159" s="74"/>
      <c r="AJ159" s="74"/>
      <c r="AK159" s="74">
        <f>SUM(AK113:AK115)/AK149*100</f>
        <v>0.6666666666666667</v>
      </c>
      <c r="AL159" s="74"/>
      <c r="AM159" s="74"/>
      <c r="AN159" s="74"/>
      <c r="AO159" s="73">
        <f>SUM(AO113:AO115)/AO149*100</f>
        <v>2.4539877300613497</v>
      </c>
      <c r="AP159" s="74"/>
      <c r="AQ159" s="74"/>
      <c r="AR159" s="74"/>
      <c r="AS159" s="74">
        <f>SUM(AS113:AS115)/AS149*100</f>
        <v>4.191616766467066</v>
      </c>
      <c r="AT159" s="74"/>
      <c r="AU159" s="74"/>
      <c r="AV159" s="74"/>
      <c r="AW159" s="74">
        <f>SUM(AW113:AW115)/AW149*100</f>
        <v>1.6304347826086956</v>
      </c>
      <c r="AX159" s="74"/>
      <c r="AY159" s="74"/>
      <c r="AZ159" s="75"/>
      <c r="BA159" s="25">
        <f>SUM(BA113:BA115)/BA149*100</f>
        <v>0</v>
      </c>
      <c r="BB159" s="9"/>
      <c r="BC159" s="9"/>
      <c r="BD159" s="9"/>
      <c r="BE159" s="9">
        <f>SUM(BE113:BE115)/BE149*100</f>
        <v>0.53475935828877</v>
      </c>
      <c r="BF159" s="9"/>
      <c r="BG159" s="9"/>
      <c r="BH159" s="9"/>
      <c r="BI159" s="9">
        <f>SUM(BI113:BI115)/BI149*100</f>
        <v>0</v>
      </c>
      <c r="BJ159" s="9"/>
      <c r="BK159" s="9"/>
      <c r="BL159" s="9"/>
      <c r="BM159" s="25">
        <f>SUM(BM113:BM115)/BM149*100</f>
        <v>0.5154639175257731</v>
      </c>
      <c r="BN159" s="9"/>
      <c r="BO159" s="9"/>
      <c r="BP159" s="9"/>
      <c r="BQ159" s="9">
        <f>SUM(BQ113:BQ115)/BQ149*100</f>
        <v>0.546448087431694</v>
      </c>
      <c r="BR159" s="9"/>
      <c r="BS159" s="9"/>
      <c r="BT159" s="9"/>
      <c r="BU159" s="9">
        <f>SUM(BU113:BU115)/BU149*100</f>
        <v>0</v>
      </c>
      <c r="BX159" s="34"/>
    </row>
    <row r="160" spans="1:76" ht="18">
      <c r="A160" s="37"/>
      <c r="B160" s="37"/>
      <c r="C160" s="37"/>
      <c r="D160" s="37" t="s">
        <v>221</v>
      </c>
      <c r="E160" s="47">
        <f>SUM(E4:E6)/E149*100</f>
        <v>0</v>
      </c>
      <c r="F160" s="44"/>
      <c r="G160" s="48"/>
      <c r="H160" s="48"/>
      <c r="I160" s="48">
        <f>SUM(I4:I6)/I149*100</f>
        <v>0</v>
      </c>
      <c r="J160" s="44"/>
      <c r="K160" s="48"/>
      <c r="L160" s="48"/>
      <c r="M160" s="48">
        <f>SUM(M4:M6)/M149*100</f>
        <v>5.298013245033113</v>
      </c>
      <c r="N160" s="48"/>
      <c r="O160" s="48"/>
      <c r="P160" s="48"/>
      <c r="Q160" s="47">
        <f>SUM(Q4:Q6)/Q149*100</f>
        <v>0.8097165991902834</v>
      </c>
      <c r="R160" s="48"/>
      <c r="S160" s="48"/>
      <c r="T160" s="48"/>
      <c r="U160" s="48">
        <f>SUM(U4:U6)/U149*100</f>
        <v>0.4629629629629629</v>
      </c>
      <c r="V160" s="48"/>
      <c r="W160" s="48"/>
      <c r="X160" s="48"/>
      <c r="Y160" s="48">
        <f>SUM(Y4:Y6)/Y149*100</f>
        <v>0</v>
      </c>
      <c r="Z160" s="48"/>
      <c r="AA160" s="48"/>
      <c r="AB160" s="49"/>
      <c r="AC160" s="73">
        <f>SUM(AC4:AC6)/AC149*100</f>
        <v>43.18181818181818</v>
      </c>
      <c r="AD160" s="74"/>
      <c r="AE160" s="74"/>
      <c r="AF160" s="74"/>
      <c r="AG160" s="74">
        <f>SUM(AG4:AG6)/AG149*100</f>
        <v>28.57142857142857</v>
      </c>
      <c r="AH160" s="74"/>
      <c r="AI160" s="74"/>
      <c r="AJ160" s="74"/>
      <c r="AK160" s="74">
        <f>SUM(AK4:AK6)/AK149*100</f>
        <v>29.333333333333332</v>
      </c>
      <c r="AL160" s="74"/>
      <c r="AM160" s="74"/>
      <c r="AN160" s="74"/>
      <c r="AO160" s="73">
        <f>SUM(AO4:AO6)/AO149*100</f>
        <v>3.067484662576687</v>
      </c>
      <c r="AP160" s="74"/>
      <c r="AQ160" s="74"/>
      <c r="AR160" s="74"/>
      <c r="AS160" s="74">
        <f>SUM(AS4:AS6)/AS149*100</f>
        <v>4.191616766467066</v>
      </c>
      <c r="AT160" s="74"/>
      <c r="AU160" s="74"/>
      <c r="AV160" s="74"/>
      <c r="AW160" s="74">
        <f>SUM(AW4:AW6)/AW149*100</f>
        <v>2.717391304347826</v>
      </c>
      <c r="AX160" s="74"/>
      <c r="AY160" s="74"/>
      <c r="AZ160" s="75"/>
      <c r="BA160" s="25">
        <f>SUM(BA4:BA6)/BA149*100</f>
        <v>30.48780487804878</v>
      </c>
      <c r="BB160" s="9"/>
      <c r="BC160" s="9"/>
      <c r="BD160" s="9"/>
      <c r="BE160" s="9">
        <f>SUM(BE4:BE6)/BE149*100</f>
        <v>22.994652406417114</v>
      </c>
      <c r="BF160" s="9"/>
      <c r="BG160" s="9"/>
      <c r="BH160" s="9"/>
      <c r="BI160" s="9">
        <f>SUM(BI4:BI6)/BI149*100</f>
        <v>25.49019607843137</v>
      </c>
      <c r="BJ160" s="9"/>
      <c r="BK160" s="9"/>
      <c r="BL160" s="9"/>
      <c r="BM160" s="25">
        <f>SUM(BM4:BM6)/BM149*100</f>
        <v>68.55670103092784</v>
      </c>
      <c r="BN160" s="9"/>
      <c r="BO160" s="9"/>
      <c r="BP160" s="9"/>
      <c r="BQ160" s="9">
        <f>SUM(BQ4:BQ6)/BQ149*100</f>
        <v>44.80874316939891</v>
      </c>
      <c r="BR160" s="9"/>
      <c r="BS160" s="9"/>
      <c r="BT160" s="9"/>
      <c r="BU160" s="9">
        <f>SUM(BU4:BU6)/BU149*100</f>
        <v>37.278106508875744</v>
      </c>
      <c r="BX160" s="34"/>
    </row>
    <row r="161" spans="1:76" ht="18">
      <c r="A161" s="37"/>
      <c r="B161" s="37"/>
      <c r="C161" s="37"/>
      <c r="D161" s="37" t="s">
        <v>219</v>
      </c>
      <c r="E161" s="43">
        <f>COUNT(E4:E146)</f>
        <v>9</v>
      </c>
      <c r="F161" s="44"/>
      <c r="G161" s="45"/>
      <c r="H161" s="45"/>
      <c r="I161" s="45">
        <f>COUNT(I4:I146)</f>
        <v>13</v>
      </c>
      <c r="J161" s="44"/>
      <c r="K161" s="45"/>
      <c r="L161" s="45"/>
      <c r="M161" s="45">
        <v>14</v>
      </c>
      <c r="N161" s="45"/>
      <c r="O161" s="45"/>
      <c r="P161" s="45"/>
      <c r="Q161" s="43">
        <f>COUNT(Q4:Q146)</f>
        <v>18</v>
      </c>
      <c r="R161" s="45"/>
      <c r="S161" s="45"/>
      <c r="T161" s="45"/>
      <c r="U161" s="45">
        <f>COUNT(U4:U146)</f>
        <v>16</v>
      </c>
      <c r="V161" s="45"/>
      <c r="W161" s="45"/>
      <c r="X161" s="45"/>
      <c r="Y161" s="45">
        <f>COUNT(Y4:Y146)</f>
        <v>19</v>
      </c>
      <c r="Z161" s="45"/>
      <c r="AA161" s="45"/>
      <c r="AB161" s="32"/>
      <c r="AC161" s="64">
        <f>COUNT(AC4:AC146)</f>
        <v>20</v>
      </c>
      <c r="AD161" s="66"/>
      <c r="AE161" s="66"/>
      <c r="AF161" s="66"/>
      <c r="AG161" s="66">
        <f>COUNT(AG4:AG146)</f>
        <v>21</v>
      </c>
      <c r="AH161" s="66"/>
      <c r="AI161" s="66"/>
      <c r="AJ161" s="66"/>
      <c r="AK161" s="66">
        <f>COUNT(AK4:AK146)</f>
        <v>35</v>
      </c>
      <c r="AL161" s="66"/>
      <c r="AM161" s="66"/>
      <c r="AN161" s="66"/>
      <c r="AO161" s="64">
        <f>COUNT(AO4:AO146)</f>
        <v>31</v>
      </c>
      <c r="AP161" s="66"/>
      <c r="AQ161" s="66"/>
      <c r="AR161" s="66"/>
      <c r="AS161" s="66">
        <f>COUNT(AS4:AS146)</f>
        <v>29</v>
      </c>
      <c r="AT161" s="66"/>
      <c r="AU161" s="66"/>
      <c r="AV161" s="66"/>
      <c r="AW161" s="66">
        <f>COUNT(AW4:AW146)</f>
        <v>30</v>
      </c>
      <c r="AX161" s="66"/>
      <c r="AY161" s="66"/>
      <c r="AZ161" s="70"/>
      <c r="BA161" s="7">
        <f>COUNT(BA4:BA146)</f>
        <v>22</v>
      </c>
      <c r="BB161" s="3"/>
      <c r="BC161" s="3"/>
      <c r="BD161" s="3"/>
      <c r="BE161" s="3">
        <f>COUNT(BE4:BE146)</f>
        <v>25</v>
      </c>
      <c r="BI161" s="3">
        <f>COUNT(BI4:BI146)</f>
        <v>26</v>
      </c>
      <c r="BM161" s="7">
        <f>COUNT(BM4:BM146)</f>
        <v>16</v>
      </c>
      <c r="BQ161" s="3">
        <f>COUNT(BQ4:BQ146)</f>
        <v>22</v>
      </c>
      <c r="BU161" s="3">
        <f>COUNT(BU4:BU146)</f>
        <v>26</v>
      </c>
      <c r="BX161" s="34"/>
    </row>
    <row r="162" spans="1:76" ht="18">
      <c r="A162" s="37"/>
      <c r="B162" s="37"/>
      <c r="C162" s="37"/>
      <c r="D162" s="37" t="s">
        <v>222</v>
      </c>
      <c r="E162" s="43">
        <v>9</v>
      </c>
      <c r="F162" s="44"/>
      <c r="G162" s="45"/>
      <c r="H162" s="45"/>
      <c r="I162" s="45">
        <v>13</v>
      </c>
      <c r="J162" s="44"/>
      <c r="K162" s="45"/>
      <c r="L162" s="45"/>
      <c r="M162" s="45">
        <v>12</v>
      </c>
      <c r="N162" s="45"/>
      <c r="O162" s="45"/>
      <c r="P162" s="45"/>
      <c r="Q162" s="43">
        <v>17</v>
      </c>
      <c r="R162" s="45"/>
      <c r="S162" s="45"/>
      <c r="T162" s="45"/>
      <c r="U162" s="45">
        <v>16</v>
      </c>
      <c r="V162" s="45"/>
      <c r="W162" s="45"/>
      <c r="X162" s="45"/>
      <c r="Y162" s="45">
        <v>18</v>
      </c>
      <c r="Z162" s="45"/>
      <c r="AA162" s="45"/>
      <c r="AB162" s="32"/>
      <c r="AC162" s="64">
        <v>15</v>
      </c>
      <c r="AD162" s="65"/>
      <c r="AE162" s="65"/>
      <c r="AF162" s="65"/>
      <c r="AG162" s="66">
        <v>18</v>
      </c>
      <c r="AH162" s="66"/>
      <c r="AI162" s="66"/>
      <c r="AJ162" s="66"/>
      <c r="AK162" s="66">
        <v>26</v>
      </c>
      <c r="AL162" s="66"/>
      <c r="AM162" s="66"/>
      <c r="AN162" s="66"/>
      <c r="AO162" s="64">
        <v>26</v>
      </c>
      <c r="AP162" s="66"/>
      <c r="AQ162" s="66"/>
      <c r="AR162" s="66"/>
      <c r="AS162" s="66">
        <v>25</v>
      </c>
      <c r="AT162" s="66"/>
      <c r="AU162" s="66"/>
      <c r="AV162" s="66"/>
      <c r="AW162" s="66">
        <v>25</v>
      </c>
      <c r="AX162" s="66"/>
      <c r="AY162" s="66"/>
      <c r="AZ162" s="70"/>
      <c r="BA162" s="7">
        <v>18</v>
      </c>
      <c r="BE162" s="3">
        <v>20</v>
      </c>
      <c r="BI162" s="3">
        <v>20</v>
      </c>
      <c r="BM162" s="7">
        <v>15</v>
      </c>
      <c r="BQ162" s="3">
        <v>18</v>
      </c>
      <c r="BU162" s="3">
        <v>21</v>
      </c>
      <c r="BX162" s="34"/>
    </row>
    <row r="163" spans="1:76" ht="18">
      <c r="A163" s="37"/>
      <c r="B163" s="37"/>
      <c r="C163" s="37"/>
      <c r="D163" s="37" t="s">
        <v>223</v>
      </c>
      <c r="E163" s="43">
        <f>SUM(H164/E150)</f>
        <v>0.794844121346293</v>
      </c>
      <c r="F163" s="44"/>
      <c r="G163" s="45"/>
      <c r="H163" s="45"/>
      <c r="I163" s="45">
        <f>SUM(L164/I150)</f>
        <v>0.7538607697872707</v>
      </c>
      <c r="J163" s="44"/>
      <c r="K163" s="45"/>
      <c r="L163" s="45"/>
      <c r="M163" s="45">
        <f>SUM(P164/M150)</f>
        <v>0.6927780601029051</v>
      </c>
      <c r="N163" s="45"/>
      <c r="O163" s="45"/>
      <c r="P163" s="45"/>
      <c r="Q163" s="43">
        <f>SUM(T164/Q150)</f>
        <v>0.5299613302549614</v>
      </c>
      <c r="R163" s="45"/>
      <c r="S163" s="45"/>
      <c r="T163" s="45"/>
      <c r="U163" s="45">
        <f>SUM(X164/U150)</f>
        <v>0.46218222704738104</v>
      </c>
      <c r="V163" s="45"/>
      <c r="W163" s="45"/>
      <c r="X163" s="45"/>
      <c r="Y163" s="45">
        <f>SUM(AB164/Y150)</f>
        <v>0.5207648577869318</v>
      </c>
      <c r="Z163" s="45"/>
      <c r="AA163" s="45"/>
      <c r="AB163" s="32"/>
      <c r="AC163" s="64">
        <f>SUM(AF164/AC150)</f>
        <v>0.6343632262754727</v>
      </c>
      <c r="AD163" s="65"/>
      <c r="AE163" s="65"/>
      <c r="AF163" s="65"/>
      <c r="AG163" s="66">
        <f>SUM(AJ164/AG150)</f>
        <v>0.8583348813005592</v>
      </c>
      <c r="AH163" s="66"/>
      <c r="AI163" s="66"/>
      <c r="AJ163" s="66"/>
      <c r="AK163" s="66">
        <f>SUM(AN164/AK150)</f>
        <v>0.7266031362388538</v>
      </c>
      <c r="AL163" s="66"/>
      <c r="AM163" s="66"/>
      <c r="AN163" s="66"/>
      <c r="AO163" s="64">
        <f>SUM(AR164/AO150)</f>
        <v>0.7878708058521495</v>
      </c>
      <c r="AP163" s="66"/>
      <c r="AQ163" s="66"/>
      <c r="AR163" s="66"/>
      <c r="AS163" s="66">
        <f>SUM(AV164/AS150)</f>
        <v>0.8326492487589793</v>
      </c>
      <c r="AT163" s="66"/>
      <c r="AU163" s="66"/>
      <c r="AV163" s="66"/>
      <c r="AW163" s="66">
        <f>SUM(AZ164/AW150)</f>
        <v>0.8144146282888037</v>
      </c>
      <c r="AX163" s="66"/>
      <c r="AY163" s="66"/>
      <c r="AZ163" s="70"/>
      <c r="BA163" s="7">
        <f>SUM(BD164/BA150)</f>
        <v>0.7808857602481555</v>
      </c>
      <c r="BE163" s="3">
        <f>SUM(BH164/BE150)</f>
        <v>0.7653942985671471</v>
      </c>
      <c r="BI163" s="3">
        <f>SUM(BL164/BI150)</f>
        <v>0.7871262963935464</v>
      </c>
      <c r="BM163" s="7">
        <f>SUM(BP164/BM150)</f>
        <v>0.49726230611368993</v>
      </c>
      <c r="BQ163" s="3">
        <f>SUM(BT164/BQ150)</f>
        <v>0.692780920538038</v>
      </c>
      <c r="BU163" s="3">
        <f>SUM(BX164/BU150)</f>
        <v>0.6744757129413476</v>
      </c>
      <c r="BX163" s="34"/>
    </row>
    <row r="164" spans="1:76" ht="18">
      <c r="A164" s="37"/>
      <c r="B164" s="37"/>
      <c r="C164" s="37"/>
      <c r="D164" s="37" t="s">
        <v>224</v>
      </c>
      <c r="E164" s="43"/>
      <c r="F164" s="44"/>
      <c r="G164" s="45"/>
      <c r="H164" s="45">
        <f>SUM(H4:H146)*-1</f>
        <v>0.7584740489665819</v>
      </c>
      <c r="I164" s="45"/>
      <c r="J164" s="44"/>
      <c r="K164" s="45"/>
      <c r="L164" s="45">
        <f>SUM(L4:L146)*-1</f>
        <v>0.8397581930694448</v>
      </c>
      <c r="M164" s="45"/>
      <c r="N164" s="45"/>
      <c r="O164" s="45"/>
      <c r="P164" s="45">
        <f>SUM(P4:P146)*-1</f>
        <v>0.8147702209525781</v>
      </c>
      <c r="Q164" s="43"/>
      <c r="R164" s="45"/>
      <c r="S164" s="45"/>
      <c r="T164" s="45">
        <f>SUM(T4:T146)*-1</f>
        <v>0.6652458866370259</v>
      </c>
      <c r="U164" s="45"/>
      <c r="V164" s="45"/>
      <c r="W164" s="45"/>
      <c r="X164" s="45">
        <f>SUM(X4:X146)*-1</f>
        <v>0.5565228552161692</v>
      </c>
      <c r="Y164" s="45"/>
      <c r="Z164" s="45"/>
      <c r="AA164" s="45"/>
      <c r="AB164" s="32">
        <f>SUM(AB4:AB146)*-1</f>
        <v>0.6659299371447269</v>
      </c>
      <c r="AC164" s="64"/>
      <c r="AD164" s="65"/>
      <c r="AE164" s="65"/>
      <c r="AF164" s="66">
        <f>SUM(AF4:AF146)*-1</f>
        <v>0.8253255855305673</v>
      </c>
      <c r="AG164" s="66"/>
      <c r="AH164" s="66"/>
      <c r="AI164" s="66"/>
      <c r="AJ164" s="66">
        <f>SUM(AJ4:AJ146)*-1</f>
        <v>1.1349069413987478</v>
      </c>
      <c r="AK164" s="66"/>
      <c r="AL164" s="66"/>
      <c r="AM164" s="66"/>
      <c r="AN164" s="66">
        <f>SUM(AN4:AN146)*-1</f>
        <v>1.1219246835911039</v>
      </c>
      <c r="AO164" s="64"/>
      <c r="AP164" s="66"/>
      <c r="AQ164" s="66"/>
      <c r="AR164" s="66">
        <f>SUM(AR4:AR146)*-1</f>
        <v>1.1750003395382351</v>
      </c>
      <c r="AS164" s="66"/>
      <c r="AT164" s="66"/>
      <c r="AU164" s="66"/>
      <c r="AV164" s="66">
        <f>SUM(AV4:AV146)*-1</f>
        <v>1.217664594337201</v>
      </c>
      <c r="AW164" s="66"/>
      <c r="AX164" s="66"/>
      <c r="AY164" s="66"/>
      <c r="AZ164" s="70">
        <f>SUM(AZ4:AZ146)*-1</f>
        <v>1.2029891576000051</v>
      </c>
      <c r="BD164" s="3">
        <f>SUM(BD4:BD146)*-1</f>
        <v>1.0482787556882154</v>
      </c>
      <c r="BH164" s="3">
        <f>SUM(BH4:BH146)*-1</f>
        <v>1.069975312376486</v>
      </c>
      <c r="BL164" s="3">
        <f>SUM(BL4:BL146)*-1</f>
        <v>1.1137627308838467</v>
      </c>
      <c r="BM164" s="7"/>
      <c r="BP164" s="3">
        <f>SUM(BP4:BP146)*-1</f>
        <v>0.5987634794130615</v>
      </c>
      <c r="BT164" s="24">
        <f>SUM(BT4:BT146)*-1</f>
        <v>0.9300048205711487</v>
      </c>
      <c r="BX164" s="13">
        <f>SUM(BX4:BX146)*-1</f>
        <v>0.9543651576656229</v>
      </c>
    </row>
    <row r="165" spans="1:76" ht="18">
      <c r="A165" s="37"/>
      <c r="B165" s="37"/>
      <c r="C165" s="37"/>
      <c r="D165" s="37" t="s">
        <v>225</v>
      </c>
      <c r="E165" s="43"/>
      <c r="F165" s="44"/>
      <c r="G165" s="45"/>
      <c r="H165" s="45"/>
      <c r="I165" s="45"/>
      <c r="J165" s="44"/>
      <c r="K165" s="45"/>
      <c r="L165" s="45"/>
      <c r="M165" s="45"/>
      <c r="N165" s="45"/>
      <c r="O165" s="45"/>
      <c r="P165" s="45"/>
      <c r="Q165" s="43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32"/>
      <c r="AC165" s="64"/>
      <c r="AD165" s="65"/>
      <c r="AE165" s="65"/>
      <c r="AF165" s="65"/>
      <c r="AG165" s="66"/>
      <c r="AH165" s="66"/>
      <c r="AI165" s="66"/>
      <c r="AJ165" s="66"/>
      <c r="AK165" s="66"/>
      <c r="AL165" s="66"/>
      <c r="AM165" s="66"/>
      <c r="AN165" s="66"/>
      <c r="AO165" s="64"/>
      <c r="AP165" s="66"/>
      <c r="AQ165" s="66"/>
      <c r="AR165" s="66"/>
      <c r="AS165" s="66"/>
      <c r="AT165" s="66"/>
      <c r="AU165" s="66"/>
      <c r="AV165" s="66"/>
      <c r="AW165" s="66"/>
      <c r="AX165" s="66"/>
      <c r="AY165" s="66"/>
      <c r="AZ165" s="70"/>
      <c r="BM165" s="7"/>
      <c r="BX165" s="34"/>
    </row>
    <row r="166" spans="1:76" ht="18">
      <c r="A166" s="37"/>
      <c r="B166" s="37"/>
      <c r="C166" s="37"/>
      <c r="D166" s="37"/>
      <c r="E166" s="43"/>
      <c r="F166" s="57"/>
      <c r="G166" s="45"/>
      <c r="H166" s="45"/>
      <c r="I166" s="45"/>
      <c r="J166" s="44"/>
      <c r="K166" s="45"/>
      <c r="L166" s="45"/>
      <c r="M166" s="45"/>
      <c r="N166" s="45"/>
      <c r="O166" s="45"/>
      <c r="P166" s="45"/>
      <c r="Q166" s="43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32"/>
      <c r="AC166" s="64"/>
      <c r="AD166" s="65"/>
      <c r="AE166" s="65"/>
      <c r="AF166" s="65"/>
      <c r="AG166" s="66"/>
      <c r="AH166" s="66"/>
      <c r="AI166" s="66"/>
      <c r="AJ166" s="66"/>
      <c r="AK166" s="66"/>
      <c r="AL166" s="66"/>
      <c r="AM166" s="66"/>
      <c r="AN166" s="66"/>
      <c r="AO166" s="64"/>
      <c r="AP166" s="66"/>
      <c r="AQ166" s="66"/>
      <c r="AR166" s="66"/>
      <c r="AS166" s="66"/>
      <c r="AT166" s="66"/>
      <c r="AU166" s="66"/>
      <c r="AV166" s="66"/>
      <c r="AW166" s="66"/>
      <c r="AX166" s="66"/>
      <c r="AY166" s="66"/>
      <c r="AZ166" s="70"/>
      <c r="BM166" s="7"/>
      <c r="BX166" s="34"/>
    </row>
    <row r="167" spans="1:76" ht="18">
      <c r="A167" s="37"/>
      <c r="B167" s="37"/>
      <c r="C167" s="37"/>
      <c r="D167" s="58" t="s">
        <v>227</v>
      </c>
      <c r="E167" s="43"/>
      <c r="F167" s="59" t="s">
        <v>228</v>
      </c>
      <c r="G167" s="45"/>
      <c r="H167" s="45"/>
      <c r="I167" s="45"/>
      <c r="J167" s="44"/>
      <c r="K167" s="45"/>
      <c r="L167" s="45"/>
      <c r="M167" s="45"/>
      <c r="N167" s="45"/>
      <c r="O167" s="45"/>
      <c r="P167" s="45"/>
      <c r="Q167" s="43"/>
      <c r="R167" s="45"/>
      <c r="S167" s="59" t="s">
        <v>228</v>
      </c>
      <c r="T167" s="45"/>
      <c r="U167" s="45"/>
      <c r="V167" s="45"/>
      <c r="W167" s="45"/>
      <c r="X167" s="45"/>
      <c r="Y167" s="45"/>
      <c r="Z167" s="45"/>
      <c r="AA167" s="45"/>
      <c r="AB167" s="32"/>
      <c r="AC167" s="64"/>
      <c r="AD167" s="65"/>
      <c r="AE167" s="79" t="s">
        <v>228</v>
      </c>
      <c r="AF167" s="65"/>
      <c r="AG167" s="66"/>
      <c r="AH167" s="66"/>
      <c r="AI167" s="66"/>
      <c r="AJ167" s="66"/>
      <c r="AK167" s="66"/>
      <c r="AL167" s="66"/>
      <c r="AM167" s="66"/>
      <c r="AN167" s="66"/>
      <c r="AO167" s="64"/>
      <c r="AP167" s="66"/>
      <c r="AQ167" s="79" t="s">
        <v>228</v>
      </c>
      <c r="AR167" s="66"/>
      <c r="AS167" s="66"/>
      <c r="AT167" s="66"/>
      <c r="AU167" s="66"/>
      <c r="AV167" s="66"/>
      <c r="AW167" s="66"/>
      <c r="AX167" s="66"/>
      <c r="AY167" s="66"/>
      <c r="AZ167" s="70"/>
      <c r="BC167" s="20" t="s">
        <v>228</v>
      </c>
      <c r="BM167" s="7"/>
      <c r="BO167" s="20" t="s">
        <v>228</v>
      </c>
      <c r="BX167" s="34"/>
    </row>
    <row r="168" spans="1:76" ht="18">
      <c r="A168" s="37"/>
      <c r="B168" s="37"/>
      <c r="C168" s="37"/>
      <c r="D168" s="37" t="s">
        <v>214</v>
      </c>
      <c r="E168" s="43">
        <v>0</v>
      </c>
      <c r="F168" s="44">
        <v>1</v>
      </c>
      <c r="G168" s="45"/>
      <c r="H168" s="45"/>
      <c r="I168" s="45"/>
      <c r="J168" s="44"/>
      <c r="K168" s="45"/>
      <c r="L168" s="45"/>
      <c r="M168" s="45"/>
      <c r="N168" s="45"/>
      <c r="O168" s="45"/>
      <c r="P168" s="45"/>
      <c r="Q168" s="43">
        <v>1</v>
      </c>
      <c r="R168" s="45"/>
      <c r="S168" s="45">
        <v>5</v>
      </c>
      <c r="T168" s="45"/>
      <c r="U168" s="45"/>
      <c r="V168" s="45"/>
      <c r="W168" s="45"/>
      <c r="X168" s="45"/>
      <c r="Y168" s="45"/>
      <c r="Z168" s="45"/>
      <c r="AA168" s="45"/>
      <c r="AB168" s="32"/>
      <c r="AC168" s="64">
        <v>0</v>
      </c>
      <c r="AD168" s="65"/>
      <c r="AE168" s="65">
        <v>1</v>
      </c>
      <c r="AF168" s="65"/>
      <c r="AG168" s="66"/>
      <c r="AH168" s="66"/>
      <c r="AI168" s="66"/>
      <c r="AJ168" s="66"/>
      <c r="AK168" s="66"/>
      <c r="AL168" s="66"/>
      <c r="AM168" s="66"/>
      <c r="AN168" s="66"/>
      <c r="AO168" s="64">
        <v>5</v>
      </c>
      <c r="AP168" s="66"/>
      <c r="AQ168" s="66">
        <v>7</v>
      </c>
      <c r="AR168" s="66"/>
      <c r="AS168" s="66"/>
      <c r="AT168" s="66"/>
      <c r="AU168" s="66"/>
      <c r="AV168" s="66"/>
      <c r="AW168" s="66"/>
      <c r="AX168" s="66"/>
      <c r="AY168" s="66"/>
      <c r="AZ168" s="70"/>
      <c r="BA168" s="7">
        <v>3</v>
      </c>
      <c r="BC168" s="10">
        <v>7</v>
      </c>
      <c r="BM168" s="7">
        <v>3</v>
      </c>
      <c r="BO168" s="3">
        <v>7</v>
      </c>
      <c r="BX168" s="34"/>
    </row>
    <row r="169" spans="1:76" ht="18">
      <c r="A169" s="37"/>
      <c r="B169" s="37"/>
      <c r="C169" s="37"/>
      <c r="D169" s="37" t="s">
        <v>215</v>
      </c>
      <c r="E169" s="43">
        <v>0</v>
      </c>
      <c r="F169" s="44">
        <v>1</v>
      </c>
      <c r="G169" s="45"/>
      <c r="H169" s="45"/>
      <c r="I169" s="45"/>
      <c r="J169" s="44"/>
      <c r="K169" s="45"/>
      <c r="L169" s="45"/>
      <c r="M169" s="45"/>
      <c r="N169" s="45"/>
      <c r="O169" s="45"/>
      <c r="P169" s="45"/>
      <c r="Q169" s="43">
        <v>0.3</v>
      </c>
      <c r="R169" s="45"/>
      <c r="S169" s="45">
        <v>3</v>
      </c>
      <c r="T169" s="45"/>
      <c r="U169" s="45"/>
      <c r="V169" s="45"/>
      <c r="W169" s="45"/>
      <c r="X169" s="45"/>
      <c r="Y169" s="45"/>
      <c r="Z169" s="45"/>
      <c r="AA169" s="45"/>
      <c r="AB169" s="32"/>
      <c r="AC169" s="64">
        <v>0</v>
      </c>
      <c r="AD169" s="65"/>
      <c r="AE169" s="65">
        <v>1</v>
      </c>
      <c r="AF169" s="65"/>
      <c r="AG169" s="66"/>
      <c r="AH169" s="66"/>
      <c r="AI169" s="66"/>
      <c r="AJ169" s="66"/>
      <c r="AK169" s="66"/>
      <c r="AL169" s="66"/>
      <c r="AM169" s="66"/>
      <c r="AN169" s="66"/>
      <c r="AO169" s="64">
        <v>15.3</v>
      </c>
      <c r="AP169" s="66"/>
      <c r="AQ169" s="66">
        <v>7</v>
      </c>
      <c r="AR169" s="66"/>
      <c r="AS169" s="66"/>
      <c r="AT169" s="66"/>
      <c r="AU169" s="66"/>
      <c r="AV169" s="66"/>
      <c r="AW169" s="66"/>
      <c r="AX169" s="66"/>
      <c r="AY169" s="66"/>
      <c r="AZ169" s="70"/>
      <c r="BA169" s="7">
        <v>7.3</v>
      </c>
      <c r="BC169" s="10">
        <v>7</v>
      </c>
      <c r="BM169" s="7">
        <v>13.1</v>
      </c>
      <c r="BO169" s="3">
        <v>7</v>
      </c>
      <c r="BX169" s="34"/>
    </row>
    <row r="170" spans="1:76" ht="18">
      <c r="A170" s="37"/>
      <c r="B170" s="37"/>
      <c r="C170" s="37"/>
      <c r="D170" s="37" t="s">
        <v>229</v>
      </c>
      <c r="E170" s="43">
        <v>0</v>
      </c>
      <c r="F170" s="44">
        <v>1</v>
      </c>
      <c r="G170" s="45"/>
      <c r="H170" s="45"/>
      <c r="I170" s="45"/>
      <c r="J170" s="44"/>
      <c r="K170" s="45"/>
      <c r="L170" s="45"/>
      <c r="M170" s="45"/>
      <c r="N170" s="45"/>
      <c r="O170" s="45"/>
      <c r="P170" s="45"/>
      <c r="Q170" s="43">
        <v>2</v>
      </c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32"/>
      <c r="AC170" s="64"/>
      <c r="AD170" s="65"/>
      <c r="AE170" s="65"/>
      <c r="AF170" s="65"/>
      <c r="AG170" s="66"/>
      <c r="AH170" s="66"/>
      <c r="AI170" s="66"/>
      <c r="AJ170" s="66"/>
      <c r="AK170" s="66"/>
      <c r="AL170" s="66"/>
      <c r="AM170" s="66"/>
      <c r="AN170" s="66"/>
      <c r="AO170" s="64">
        <v>4</v>
      </c>
      <c r="AP170" s="66"/>
      <c r="AQ170" s="66">
        <v>5</v>
      </c>
      <c r="AR170" s="66"/>
      <c r="AS170" s="66"/>
      <c r="AT170" s="66"/>
      <c r="AU170" s="66"/>
      <c r="AV170" s="66"/>
      <c r="AW170" s="66"/>
      <c r="AX170" s="66"/>
      <c r="AY170" s="66"/>
      <c r="AZ170" s="70"/>
      <c r="BA170" s="7">
        <v>1</v>
      </c>
      <c r="BC170" s="10">
        <v>3</v>
      </c>
      <c r="BM170" s="7">
        <v>1</v>
      </c>
      <c r="BX170" s="34"/>
    </row>
    <row r="171" spans="1:76" ht="18">
      <c r="A171" s="37"/>
      <c r="B171" s="37"/>
      <c r="C171" s="99" t="s">
        <v>216</v>
      </c>
      <c r="D171" s="99"/>
      <c r="E171" s="43">
        <v>4</v>
      </c>
      <c r="F171" s="44">
        <v>3</v>
      </c>
      <c r="G171" s="45"/>
      <c r="H171" s="45"/>
      <c r="I171" s="45"/>
      <c r="J171" s="44"/>
      <c r="K171" s="45"/>
      <c r="L171" s="45"/>
      <c r="M171" s="45"/>
      <c r="N171" s="45"/>
      <c r="O171" s="45"/>
      <c r="P171" s="45"/>
      <c r="Q171" s="43">
        <v>10</v>
      </c>
      <c r="R171" s="45"/>
      <c r="S171" s="45">
        <v>7</v>
      </c>
      <c r="T171" s="45"/>
      <c r="U171" s="45"/>
      <c r="V171" s="45"/>
      <c r="W171" s="45"/>
      <c r="X171" s="45"/>
      <c r="Y171" s="45"/>
      <c r="Z171" s="45"/>
      <c r="AA171" s="45"/>
      <c r="AB171" s="32"/>
      <c r="AC171" s="64">
        <v>6</v>
      </c>
      <c r="AD171" s="65"/>
      <c r="AE171" s="65">
        <v>3</v>
      </c>
      <c r="AF171" s="65"/>
      <c r="AG171" s="66"/>
      <c r="AH171" s="66"/>
      <c r="AI171" s="66"/>
      <c r="AJ171" s="66"/>
      <c r="AK171" s="66"/>
      <c r="AL171" s="66"/>
      <c r="AM171" s="66"/>
      <c r="AN171" s="66"/>
      <c r="AO171" s="64">
        <v>6</v>
      </c>
      <c r="AP171" s="66"/>
      <c r="AQ171" s="66">
        <v>5</v>
      </c>
      <c r="AR171" s="66"/>
      <c r="AS171" s="66"/>
      <c r="AT171" s="66"/>
      <c r="AU171" s="66"/>
      <c r="AV171" s="66"/>
      <c r="AW171" s="66"/>
      <c r="AX171" s="66"/>
      <c r="AY171" s="66"/>
      <c r="AZ171" s="70"/>
      <c r="BA171" s="7">
        <v>5</v>
      </c>
      <c r="BC171" s="10">
        <v>5</v>
      </c>
      <c r="BM171" s="7">
        <v>5</v>
      </c>
      <c r="BO171" s="3">
        <v>5</v>
      </c>
      <c r="BX171" s="34"/>
    </row>
    <row r="172" spans="1:76" ht="18">
      <c r="A172" s="37"/>
      <c r="B172" s="37"/>
      <c r="C172" s="37"/>
      <c r="D172" s="54" t="s">
        <v>220</v>
      </c>
      <c r="E172" s="43">
        <v>65.6</v>
      </c>
      <c r="F172" s="44">
        <v>5</v>
      </c>
      <c r="G172" s="45"/>
      <c r="H172" s="45"/>
      <c r="I172" s="45"/>
      <c r="J172" s="44"/>
      <c r="K172" s="45"/>
      <c r="L172" s="45"/>
      <c r="M172" s="45"/>
      <c r="N172" s="45"/>
      <c r="O172" s="45"/>
      <c r="P172" s="45"/>
      <c r="Q172" s="43">
        <v>90.3</v>
      </c>
      <c r="R172" s="45"/>
      <c r="S172" s="45">
        <v>5</v>
      </c>
      <c r="T172" s="45"/>
      <c r="U172" s="45"/>
      <c r="V172" s="45"/>
      <c r="W172" s="45"/>
      <c r="X172" s="45"/>
      <c r="Y172" s="45"/>
      <c r="Z172" s="45"/>
      <c r="AA172" s="45"/>
      <c r="AB172" s="32"/>
      <c r="AC172" s="64">
        <v>4.7</v>
      </c>
      <c r="AD172" s="65"/>
      <c r="AE172" s="65"/>
      <c r="AF172" s="65"/>
      <c r="AG172" s="66"/>
      <c r="AH172" s="66"/>
      <c r="AI172" s="66"/>
      <c r="AJ172" s="66"/>
      <c r="AK172" s="66"/>
      <c r="AL172" s="66"/>
      <c r="AM172" s="66"/>
      <c r="AN172" s="66"/>
      <c r="AO172" s="64">
        <v>29.3</v>
      </c>
      <c r="AP172" s="66"/>
      <c r="AQ172" s="66">
        <v>3</v>
      </c>
      <c r="AR172" s="66"/>
      <c r="AS172" s="66"/>
      <c r="AT172" s="66"/>
      <c r="AU172" s="66"/>
      <c r="AV172" s="66"/>
      <c r="AW172" s="66"/>
      <c r="AX172" s="66"/>
      <c r="AY172" s="66"/>
      <c r="AZ172" s="70"/>
      <c r="BA172" s="7">
        <v>35.9</v>
      </c>
      <c r="BC172" s="10">
        <v>5</v>
      </c>
      <c r="BM172" s="7">
        <v>62.7</v>
      </c>
      <c r="BO172" s="3">
        <v>5</v>
      </c>
      <c r="BX172" s="34"/>
    </row>
    <row r="173" spans="1:76" ht="18">
      <c r="A173" s="37"/>
      <c r="B173" s="37"/>
      <c r="C173" s="37"/>
      <c r="D173" s="37" t="s">
        <v>217</v>
      </c>
      <c r="E173" s="43">
        <v>35.2</v>
      </c>
      <c r="F173" s="44">
        <v>7</v>
      </c>
      <c r="G173" s="45"/>
      <c r="H173" s="45"/>
      <c r="I173" s="45"/>
      <c r="J173" s="44"/>
      <c r="K173" s="45"/>
      <c r="L173" s="45"/>
      <c r="M173" s="45"/>
      <c r="N173" s="45"/>
      <c r="O173" s="45"/>
      <c r="P173" s="45"/>
      <c r="Q173" s="43">
        <v>28.3</v>
      </c>
      <c r="R173" s="45"/>
      <c r="S173" s="45">
        <v>7</v>
      </c>
      <c r="T173" s="45"/>
      <c r="U173" s="45"/>
      <c r="V173" s="45"/>
      <c r="W173" s="45"/>
      <c r="X173" s="45"/>
      <c r="Y173" s="45"/>
      <c r="Z173" s="45"/>
      <c r="AA173" s="45"/>
      <c r="AB173" s="32"/>
      <c r="AC173" s="64">
        <v>6.8</v>
      </c>
      <c r="AD173" s="65"/>
      <c r="AE173" s="65">
        <v>3</v>
      </c>
      <c r="AF173" s="65"/>
      <c r="AG173" s="66"/>
      <c r="AH173" s="66"/>
      <c r="AI173" s="66"/>
      <c r="AJ173" s="66"/>
      <c r="AK173" s="66"/>
      <c r="AL173" s="66"/>
      <c r="AM173" s="66"/>
      <c r="AN173" s="66"/>
      <c r="AO173" s="64">
        <v>2.4</v>
      </c>
      <c r="AP173" s="66"/>
      <c r="AQ173" s="66">
        <v>5</v>
      </c>
      <c r="AR173" s="66"/>
      <c r="AS173" s="66"/>
      <c r="AT173" s="66"/>
      <c r="AU173" s="66"/>
      <c r="AV173" s="66"/>
      <c r="AW173" s="66"/>
      <c r="AX173" s="66"/>
      <c r="AY173" s="66"/>
      <c r="AZ173" s="70"/>
      <c r="BA173" s="7">
        <v>2</v>
      </c>
      <c r="BC173" s="10">
        <v>3</v>
      </c>
      <c r="BM173" s="7">
        <v>1.2</v>
      </c>
      <c r="BO173" s="3">
        <v>3</v>
      </c>
      <c r="BX173" s="34"/>
    </row>
    <row r="174" spans="1:76" ht="18">
      <c r="A174" s="37"/>
      <c r="B174" s="37"/>
      <c r="C174" s="37"/>
      <c r="D174" s="37" t="s">
        <v>218</v>
      </c>
      <c r="E174" s="43">
        <v>2.8</v>
      </c>
      <c r="F174" s="44">
        <v>5</v>
      </c>
      <c r="G174" s="45"/>
      <c r="H174" s="45"/>
      <c r="I174" s="45"/>
      <c r="J174" s="44"/>
      <c r="K174" s="45"/>
      <c r="L174" s="45"/>
      <c r="M174" s="45"/>
      <c r="N174" s="45"/>
      <c r="O174" s="45"/>
      <c r="P174" s="45"/>
      <c r="Q174" s="43">
        <v>3.3</v>
      </c>
      <c r="R174" s="45"/>
      <c r="S174" s="45">
        <v>5</v>
      </c>
      <c r="T174" s="45"/>
      <c r="U174" s="45"/>
      <c r="V174" s="45"/>
      <c r="W174" s="45"/>
      <c r="X174" s="45"/>
      <c r="Y174" s="45"/>
      <c r="Z174" s="45"/>
      <c r="AA174" s="45"/>
      <c r="AB174" s="32"/>
      <c r="AC174" s="64">
        <v>3.9</v>
      </c>
      <c r="AD174" s="65"/>
      <c r="AE174" s="65">
        <v>5</v>
      </c>
      <c r="AF174" s="65"/>
      <c r="AG174" s="66"/>
      <c r="AH174" s="66"/>
      <c r="AI174" s="66"/>
      <c r="AJ174" s="66"/>
      <c r="AK174" s="66"/>
      <c r="AL174" s="66"/>
      <c r="AM174" s="66"/>
      <c r="AN174" s="66"/>
      <c r="AO174" s="64">
        <v>2.5</v>
      </c>
      <c r="AP174" s="66"/>
      <c r="AQ174" s="66">
        <v>5</v>
      </c>
      <c r="AR174" s="66"/>
      <c r="AS174" s="66"/>
      <c r="AT174" s="66"/>
      <c r="AU174" s="66"/>
      <c r="AV174" s="66"/>
      <c r="AW174" s="66"/>
      <c r="AX174" s="66"/>
      <c r="AY174" s="66"/>
      <c r="AZ174" s="70"/>
      <c r="BA174" s="7">
        <v>0</v>
      </c>
      <c r="BC174" s="10">
        <v>1</v>
      </c>
      <c r="BM174" s="7">
        <v>0.5</v>
      </c>
      <c r="BO174" s="3">
        <v>5</v>
      </c>
      <c r="BX174" s="34"/>
    </row>
    <row r="175" spans="1:76" ht="18">
      <c r="A175" s="37"/>
      <c r="B175" s="37"/>
      <c r="C175" s="37"/>
      <c r="D175" s="37" t="s">
        <v>221</v>
      </c>
      <c r="E175" s="43">
        <v>0</v>
      </c>
      <c r="F175" s="44">
        <v>0</v>
      </c>
      <c r="G175" s="45"/>
      <c r="H175" s="45"/>
      <c r="I175" s="45"/>
      <c r="J175" s="44"/>
      <c r="K175" s="45"/>
      <c r="L175" s="45"/>
      <c r="M175" s="45"/>
      <c r="N175" s="45"/>
      <c r="O175" s="45"/>
      <c r="P175" s="45"/>
      <c r="Q175" s="43">
        <v>0.5</v>
      </c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32"/>
      <c r="AC175" s="64">
        <v>29.3</v>
      </c>
      <c r="AD175" s="65"/>
      <c r="AE175" s="65"/>
      <c r="AF175" s="65"/>
      <c r="AG175" s="66"/>
      <c r="AH175" s="66"/>
      <c r="AI175" s="66"/>
      <c r="AJ175" s="66"/>
      <c r="AK175" s="66"/>
      <c r="AL175" s="66"/>
      <c r="AM175" s="66"/>
      <c r="AN175" s="66"/>
      <c r="AO175" s="64">
        <v>3.1</v>
      </c>
      <c r="AP175" s="66"/>
      <c r="AQ175" s="66">
        <v>3</v>
      </c>
      <c r="AR175" s="66"/>
      <c r="AS175" s="66"/>
      <c r="AT175" s="66"/>
      <c r="AU175" s="66"/>
      <c r="AV175" s="66"/>
      <c r="AW175" s="66"/>
      <c r="AX175" s="66"/>
      <c r="AY175" s="66"/>
      <c r="AZ175" s="70"/>
      <c r="BA175" s="7">
        <v>25.5</v>
      </c>
      <c r="BC175" s="10">
        <v>7</v>
      </c>
      <c r="BM175" s="7">
        <v>44.8</v>
      </c>
      <c r="BX175" s="34"/>
    </row>
    <row r="176" spans="1:76" ht="18">
      <c r="A176" s="37"/>
      <c r="B176" s="37"/>
      <c r="C176" s="37"/>
      <c r="D176" s="37" t="s">
        <v>219</v>
      </c>
      <c r="E176" s="43">
        <v>13</v>
      </c>
      <c r="F176" s="44">
        <v>3</v>
      </c>
      <c r="G176" s="45"/>
      <c r="H176" s="45"/>
      <c r="I176" s="45"/>
      <c r="J176" s="44"/>
      <c r="K176" s="45"/>
      <c r="L176" s="45"/>
      <c r="M176" s="45"/>
      <c r="N176" s="45"/>
      <c r="O176" s="45"/>
      <c r="P176" s="45"/>
      <c r="Q176" s="43">
        <v>18</v>
      </c>
      <c r="R176" s="45"/>
      <c r="S176" s="45">
        <v>7</v>
      </c>
      <c r="T176" s="45"/>
      <c r="U176" s="45"/>
      <c r="V176" s="45"/>
      <c r="W176" s="45"/>
      <c r="X176" s="45"/>
      <c r="Y176" s="45"/>
      <c r="Z176" s="45"/>
      <c r="AA176" s="45"/>
      <c r="AB176" s="32"/>
      <c r="AC176" s="64">
        <v>21</v>
      </c>
      <c r="AD176" s="65"/>
      <c r="AE176" s="65">
        <v>5</v>
      </c>
      <c r="AF176" s="65"/>
      <c r="AG176" s="66"/>
      <c r="AH176" s="66"/>
      <c r="AI176" s="66"/>
      <c r="AJ176" s="66"/>
      <c r="AK176" s="66"/>
      <c r="AL176" s="66"/>
      <c r="AM176" s="66"/>
      <c r="AN176" s="66"/>
      <c r="AO176" s="64">
        <v>30</v>
      </c>
      <c r="AP176" s="66"/>
      <c r="AQ176" s="66">
        <v>7</v>
      </c>
      <c r="AR176" s="66"/>
      <c r="AS176" s="66"/>
      <c r="AT176" s="66"/>
      <c r="AU176" s="66"/>
      <c r="AV176" s="66"/>
      <c r="AW176" s="66"/>
      <c r="AX176" s="66"/>
      <c r="AY176" s="66"/>
      <c r="AZ176" s="70"/>
      <c r="BA176" s="7">
        <v>25</v>
      </c>
      <c r="BC176" s="10">
        <v>7</v>
      </c>
      <c r="BM176" s="7">
        <v>22</v>
      </c>
      <c r="BO176" s="3">
        <v>7</v>
      </c>
      <c r="BX176" s="34"/>
    </row>
    <row r="177" spans="1:76" ht="18">
      <c r="A177" s="37"/>
      <c r="B177" s="37"/>
      <c r="C177" s="37"/>
      <c r="D177" s="37" t="s">
        <v>222</v>
      </c>
      <c r="E177" s="43">
        <v>12</v>
      </c>
      <c r="F177" s="44"/>
      <c r="G177" s="45"/>
      <c r="H177" s="45"/>
      <c r="I177" s="45"/>
      <c r="J177" s="44"/>
      <c r="K177" s="45"/>
      <c r="L177" s="45"/>
      <c r="M177" s="45"/>
      <c r="N177" s="45"/>
      <c r="O177" s="45"/>
      <c r="P177" s="45"/>
      <c r="Q177" s="43">
        <v>17</v>
      </c>
      <c r="R177" s="45"/>
      <c r="S177" s="45">
        <v>5</v>
      </c>
      <c r="T177" s="45"/>
      <c r="U177" s="45"/>
      <c r="V177" s="45"/>
      <c r="W177" s="45"/>
      <c r="X177" s="45"/>
      <c r="Y177" s="45"/>
      <c r="Z177" s="45"/>
      <c r="AA177" s="45"/>
      <c r="AB177" s="32"/>
      <c r="AC177" s="64">
        <v>18</v>
      </c>
      <c r="AD177" s="65"/>
      <c r="AE177" s="65"/>
      <c r="AF177" s="65"/>
      <c r="AG177" s="66"/>
      <c r="AH177" s="66"/>
      <c r="AI177" s="66"/>
      <c r="AJ177" s="66"/>
      <c r="AK177" s="66"/>
      <c r="AL177" s="66"/>
      <c r="AM177" s="66"/>
      <c r="AN177" s="66"/>
      <c r="AO177" s="64">
        <v>25</v>
      </c>
      <c r="AP177" s="66"/>
      <c r="AQ177" s="66"/>
      <c r="AR177" s="66"/>
      <c r="AS177" s="66"/>
      <c r="AT177" s="66"/>
      <c r="AU177" s="66"/>
      <c r="AV177" s="66"/>
      <c r="AW177" s="66"/>
      <c r="AX177" s="66"/>
      <c r="AY177" s="66"/>
      <c r="AZ177" s="70"/>
      <c r="BA177" s="7">
        <v>20</v>
      </c>
      <c r="BM177" s="7">
        <v>18</v>
      </c>
      <c r="BO177" s="3">
        <v>5</v>
      </c>
      <c r="BX177" s="34"/>
    </row>
    <row r="178" spans="1:76" ht="18">
      <c r="A178" s="37"/>
      <c r="B178" s="37"/>
      <c r="C178" s="37"/>
      <c r="D178" s="37" t="s">
        <v>223</v>
      </c>
      <c r="E178" s="43">
        <v>0.7539</v>
      </c>
      <c r="F178" s="44">
        <v>5</v>
      </c>
      <c r="G178" s="45"/>
      <c r="H178" s="45"/>
      <c r="I178" s="45"/>
      <c r="J178" s="44"/>
      <c r="K178" s="45"/>
      <c r="L178" s="45"/>
      <c r="M178" s="45"/>
      <c r="N178" s="45"/>
      <c r="O178" s="45"/>
      <c r="P178" s="45"/>
      <c r="Q178" s="43">
        <v>0.5208</v>
      </c>
      <c r="R178" s="45"/>
      <c r="S178" s="45">
        <v>3</v>
      </c>
      <c r="T178" s="45"/>
      <c r="U178" s="45"/>
      <c r="V178" s="45"/>
      <c r="W178" s="45"/>
      <c r="X178" s="45"/>
      <c r="Y178" s="45"/>
      <c r="Z178" s="45"/>
      <c r="AA178" s="45"/>
      <c r="AB178" s="32"/>
      <c r="AC178" s="64">
        <v>0.7266</v>
      </c>
      <c r="AD178" s="65"/>
      <c r="AE178" s="65">
        <v>5</v>
      </c>
      <c r="AF178" s="65"/>
      <c r="AG178" s="66"/>
      <c r="AH178" s="66"/>
      <c r="AI178" s="66"/>
      <c r="AJ178" s="66"/>
      <c r="AK178" s="66"/>
      <c r="AL178" s="66"/>
      <c r="AM178" s="66"/>
      <c r="AN178" s="66"/>
      <c r="AO178" s="64">
        <v>0.8144</v>
      </c>
      <c r="AP178" s="66"/>
      <c r="AQ178" s="66">
        <v>5</v>
      </c>
      <c r="AR178" s="66"/>
      <c r="AS178" s="66"/>
      <c r="AT178" s="66"/>
      <c r="AU178" s="66"/>
      <c r="AV178" s="66"/>
      <c r="AW178" s="66"/>
      <c r="AX178" s="66"/>
      <c r="AY178" s="66"/>
      <c r="AZ178" s="70"/>
      <c r="BA178" s="7">
        <v>0.7809</v>
      </c>
      <c r="BC178" s="10">
        <v>5</v>
      </c>
      <c r="BM178" s="7">
        <v>0.6745</v>
      </c>
      <c r="BO178" s="3">
        <v>3</v>
      </c>
      <c r="BX178" s="34"/>
    </row>
    <row r="179" spans="1:76" ht="18">
      <c r="A179" s="37"/>
      <c r="B179" s="37"/>
      <c r="C179" s="37"/>
      <c r="D179" s="37" t="s">
        <v>224</v>
      </c>
      <c r="E179" s="43">
        <v>0.8148</v>
      </c>
      <c r="F179" s="44">
        <v>3</v>
      </c>
      <c r="G179" s="45"/>
      <c r="H179" s="45"/>
      <c r="I179" s="45"/>
      <c r="J179" s="44"/>
      <c r="K179" s="45"/>
      <c r="L179" s="45"/>
      <c r="M179" s="45"/>
      <c r="N179" s="45"/>
      <c r="O179" s="45"/>
      <c r="P179" s="45"/>
      <c r="Q179" s="43">
        <v>0.6652</v>
      </c>
      <c r="R179" s="45"/>
      <c r="S179" s="45">
        <v>3</v>
      </c>
      <c r="T179" s="45"/>
      <c r="U179" s="45"/>
      <c r="V179" s="45"/>
      <c r="W179" s="45"/>
      <c r="X179" s="45"/>
      <c r="Y179" s="45"/>
      <c r="Z179" s="45"/>
      <c r="AA179" s="45"/>
      <c r="AB179" s="32"/>
      <c r="AC179" s="64">
        <v>1.1219</v>
      </c>
      <c r="AD179" s="65"/>
      <c r="AE179" s="65">
        <v>5</v>
      </c>
      <c r="AF179" s="65"/>
      <c r="AG179" s="66"/>
      <c r="AH179" s="66"/>
      <c r="AI179" s="66"/>
      <c r="AJ179" s="66"/>
      <c r="AK179" s="66"/>
      <c r="AL179" s="66"/>
      <c r="AM179" s="66"/>
      <c r="AN179" s="66"/>
      <c r="AO179" s="64">
        <v>1.203</v>
      </c>
      <c r="AP179" s="66"/>
      <c r="AQ179" s="66">
        <v>5</v>
      </c>
      <c r="AR179" s="66"/>
      <c r="AS179" s="66"/>
      <c r="AT179" s="66"/>
      <c r="AU179" s="66"/>
      <c r="AV179" s="66"/>
      <c r="AW179" s="66"/>
      <c r="AX179" s="66"/>
      <c r="AY179" s="66"/>
      <c r="AZ179" s="70"/>
      <c r="BA179" s="7">
        <v>1.07</v>
      </c>
      <c r="BC179" s="10">
        <v>5</v>
      </c>
      <c r="BM179" s="7">
        <v>0.93</v>
      </c>
      <c r="BO179" s="3">
        <v>5</v>
      </c>
      <c r="BX179" s="34"/>
    </row>
    <row r="180" spans="1:76" ht="18">
      <c r="A180" s="37"/>
      <c r="B180" s="37"/>
      <c r="C180" s="37"/>
      <c r="D180" s="37" t="s">
        <v>225</v>
      </c>
      <c r="E180" s="43">
        <v>0.21665</v>
      </c>
      <c r="F180" s="44">
        <v>3</v>
      </c>
      <c r="G180" s="45"/>
      <c r="H180" s="45"/>
      <c r="I180" s="45"/>
      <c r="J180" s="44"/>
      <c r="K180" s="45"/>
      <c r="L180" s="45"/>
      <c r="M180" s="45"/>
      <c r="N180" s="45"/>
      <c r="O180" s="45"/>
      <c r="P180" s="45"/>
      <c r="Q180" s="43">
        <v>0.3529</v>
      </c>
      <c r="R180" s="45"/>
      <c r="S180" s="45">
        <v>1</v>
      </c>
      <c r="T180" s="45"/>
      <c r="U180" s="45"/>
      <c r="V180" s="45"/>
      <c r="W180" s="45"/>
      <c r="X180" s="45"/>
      <c r="Y180" s="45"/>
      <c r="Z180" s="45"/>
      <c r="AA180" s="45"/>
      <c r="AB180" s="32"/>
      <c r="AC180" s="64">
        <v>0.1343</v>
      </c>
      <c r="AD180" s="65"/>
      <c r="AE180" s="65">
        <v>5</v>
      </c>
      <c r="AF180" s="65"/>
      <c r="AG180" s="66"/>
      <c r="AH180" s="66"/>
      <c r="AI180" s="66"/>
      <c r="AJ180" s="66"/>
      <c r="AK180" s="66"/>
      <c r="AL180" s="66"/>
      <c r="AM180" s="66"/>
      <c r="AN180" s="66"/>
      <c r="AO180" s="64">
        <v>0.0916</v>
      </c>
      <c r="AP180" s="66"/>
      <c r="AQ180" s="66">
        <v>5</v>
      </c>
      <c r="AR180" s="66"/>
      <c r="AS180" s="66"/>
      <c r="AT180" s="66"/>
      <c r="AU180" s="66"/>
      <c r="AV180" s="66"/>
      <c r="AW180" s="66"/>
      <c r="AX180" s="66"/>
      <c r="AY180" s="66"/>
      <c r="AZ180" s="70"/>
      <c r="BA180" s="7">
        <v>0.1228</v>
      </c>
      <c r="BC180" s="10">
        <v>5</v>
      </c>
      <c r="BM180" s="7">
        <v>0.2263</v>
      </c>
      <c r="BO180" s="3">
        <v>3</v>
      </c>
      <c r="BX180" s="34"/>
    </row>
    <row r="181" spans="1:76" ht="18">
      <c r="A181" s="37"/>
      <c r="B181" s="37"/>
      <c r="C181" s="37"/>
      <c r="D181" s="37"/>
      <c r="E181" s="37"/>
      <c r="F181" s="44"/>
      <c r="G181" s="45"/>
      <c r="H181" s="45"/>
      <c r="I181" s="45"/>
      <c r="J181" s="44"/>
      <c r="K181" s="45"/>
      <c r="L181" s="45"/>
      <c r="M181" s="45"/>
      <c r="N181" s="45"/>
      <c r="O181" s="45"/>
      <c r="P181" s="45"/>
      <c r="Q181" s="43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32"/>
      <c r="AC181" s="64"/>
      <c r="AD181" s="65"/>
      <c r="AE181" s="65"/>
      <c r="AF181" s="65"/>
      <c r="AG181" s="66"/>
      <c r="AH181" s="66"/>
      <c r="AI181" s="66"/>
      <c r="AJ181" s="66"/>
      <c r="AK181" s="66"/>
      <c r="AL181" s="66"/>
      <c r="AM181" s="66"/>
      <c r="AN181" s="66"/>
      <c r="AO181" s="64"/>
      <c r="AP181" s="66"/>
      <c r="AQ181" s="66"/>
      <c r="AR181" s="66"/>
      <c r="AS181" s="66"/>
      <c r="AT181" s="66"/>
      <c r="AU181" s="66"/>
      <c r="AV181" s="66"/>
      <c r="AW181" s="66"/>
      <c r="AX181" s="66"/>
      <c r="AY181" s="66"/>
      <c r="AZ181" s="70"/>
      <c r="BM181" s="7"/>
      <c r="BX181" s="34"/>
    </row>
    <row r="182" spans="1:76" ht="18">
      <c r="A182" s="37"/>
      <c r="B182" s="37"/>
      <c r="C182" s="37"/>
      <c r="D182" s="60" t="s">
        <v>230</v>
      </c>
      <c r="E182" s="45"/>
      <c r="F182" s="44">
        <f>SUM(F168:F180)</f>
        <v>37</v>
      </c>
      <c r="G182" s="45"/>
      <c r="H182" s="45"/>
      <c r="I182" s="45"/>
      <c r="J182" s="44"/>
      <c r="K182" s="45"/>
      <c r="L182" s="45"/>
      <c r="M182" s="45"/>
      <c r="N182" s="45"/>
      <c r="O182" s="45"/>
      <c r="P182" s="45"/>
      <c r="Q182" s="43"/>
      <c r="R182" s="45"/>
      <c r="S182" s="44">
        <f>SUM(S168:S180)</f>
        <v>51</v>
      </c>
      <c r="T182" s="45"/>
      <c r="U182" s="45"/>
      <c r="V182" s="45"/>
      <c r="W182" s="45"/>
      <c r="X182" s="45"/>
      <c r="Y182" s="45"/>
      <c r="Z182" s="45"/>
      <c r="AA182" s="45"/>
      <c r="AB182" s="32"/>
      <c r="AC182" s="64"/>
      <c r="AD182" s="65"/>
      <c r="AE182" s="80">
        <f>SUM(AE168:AE180)</f>
        <v>33</v>
      </c>
      <c r="AF182" s="65"/>
      <c r="AG182" s="66"/>
      <c r="AH182" s="66"/>
      <c r="AI182" s="66"/>
      <c r="AJ182" s="66"/>
      <c r="AK182" s="66"/>
      <c r="AL182" s="66"/>
      <c r="AM182" s="66"/>
      <c r="AN182" s="66"/>
      <c r="AO182" s="64"/>
      <c r="AP182" s="66"/>
      <c r="AQ182" s="80">
        <f>SUM(AQ168:AQ180)</f>
        <v>62</v>
      </c>
      <c r="AR182" s="66"/>
      <c r="AS182" s="66"/>
      <c r="AT182" s="66"/>
      <c r="AU182" s="66"/>
      <c r="AV182" s="66"/>
      <c r="AW182" s="66"/>
      <c r="AX182" s="66"/>
      <c r="AY182" s="66"/>
      <c r="AZ182" s="70"/>
      <c r="BC182" s="12">
        <f>SUM(BC168:BC180)</f>
        <v>60</v>
      </c>
      <c r="BM182" s="7"/>
      <c r="BO182" s="12">
        <f>SUM(BO168:BO180)</f>
        <v>55</v>
      </c>
      <c r="BX182" s="34"/>
    </row>
    <row r="183" spans="1:76" ht="18">
      <c r="A183" s="37"/>
      <c r="B183" s="37"/>
      <c r="C183" s="37"/>
      <c r="D183" s="60" t="s">
        <v>231</v>
      </c>
      <c r="E183" s="45"/>
      <c r="F183" s="44">
        <f>SUM(F182,S182)</f>
        <v>88</v>
      </c>
      <c r="G183" s="45"/>
      <c r="H183" s="45"/>
      <c r="I183" s="45"/>
      <c r="J183" s="44"/>
      <c r="K183" s="45"/>
      <c r="L183" s="45"/>
      <c r="M183" s="45"/>
      <c r="N183" s="45"/>
      <c r="O183" s="45"/>
      <c r="P183" s="45"/>
      <c r="Q183" s="43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32"/>
      <c r="AC183" s="64"/>
      <c r="AD183" s="65"/>
      <c r="AE183" s="80">
        <f>SUM(AE182,AQ182)</f>
        <v>95</v>
      </c>
      <c r="AF183" s="65"/>
      <c r="AG183" s="66"/>
      <c r="AH183" s="66"/>
      <c r="AI183" s="66"/>
      <c r="AJ183" s="66"/>
      <c r="AK183" s="66"/>
      <c r="AL183" s="66"/>
      <c r="AM183" s="66"/>
      <c r="AN183" s="66"/>
      <c r="AO183" s="64"/>
      <c r="AP183" s="66"/>
      <c r="AQ183" s="66"/>
      <c r="AR183" s="66"/>
      <c r="AS183" s="66"/>
      <c r="AT183" s="66"/>
      <c r="AU183" s="66"/>
      <c r="AV183" s="66"/>
      <c r="AW183" s="66"/>
      <c r="AX183" s="66"/>
      <c r="AY183" s="66"/>
      <c r="AZ183" s="70"/>
      <c r="BC183" s="12">
        <f>SUM(BC182,BO182)</f>
        <v>115</v>
      </c>
      <c r="BM183" s="7"/>
      <c r="BX183" s="34"/>
    </row>
    <row r="184" spans="1:76" ht="18">
      <c r="A184" s="37"/>
      <c r="B184" s="37"/>
      <c r="C184" s="37"/>
      <c r="D184" s="60" t="s">
        <v>235</v>
      </c>
      <c r="E184" s="82" t="s">
        <v>236</v>
      </c>
      <c r="F184" s="82"/>
      <c r="G184" s="82"/>
      <c r="H184" s="82"/>
      <c r="I184" s="45"/>
      <c r="J184" s="44"/>
      <c r="K184" s="45"/>
      <c r="L184" s="45"/>
      <c r="M184" s="45"/>
      <c r="N184" s="45"/>
      <c r="O184" s="45"/>
      <c r="P184" s="45"/>
      <c r="Q184" s="43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32"/>
      <c r="AC184" s="83" t="s">
        <v>237</v>
      </c>
      <c r="AD184" s="84"/>
      <c r="AE184" s="84"/>
      <c r="AF184" s="84"/>
      <c r="AG184" s="66"/>
      <c r="AH184" s="66"/>
      <c r="AI184" s="66"/>
      <c r="AJ184" s="66"/>
      <c r="AK184" s="66"/>
      <c r="AL184" s="66"/>
      <c r="AM184" s="66"/>
      <c r="AN184" s="66"/>
      <c r="AO184" s="64"/>
      <c r="AP184" s="66"/>
      <c r="AQ184" s="66"/>
      <c r="AR184" s="66"/>
      <c r="AS184" s="66"/>
      <c r="AT184" s="66"/>
      <c r="AU184" s="66"/>
      <c r="AV184" s="66"/>
      <c r="AW184" s="66"/>
      <c r="AX184" s="66"/>
      <c r="AY184" s="66"/>
      <c r="AZ184" s="70"/>
      <c r="BA184" s="85" t="s">
        <v>237</v>
      </c>
      <c r="BB184" s="86"/>
      <c r="BC184" s="86"/>
      <c r="BD184" s="86"/>
      <c r="BM184" s="7"/>
      <c r="BX184" s="34"/>
    </row>
  </sheetData>
  <mergeCells count="14">
    <mergeCell ref="BA1:BX1"/>
    <mergeCell ref="BM2:BX2"/>
    <mergeCell ref="BA2:BL2"/>
    <mergeCell ref="C171:D171"/>
    <mergeCell ref="C156:D156"/>
    <mergeCell ref="E1:AB1"/>
    <mergeCell ref="AC1:AZ1"/>
    <mergeCell ref="E184:H184"/>
    <mergeCell ref="AC184:AF184"/>
    <mergeCell ref="BA184:BD184"/>
    <mergeCell ref="Q2:AB2"/>
    <mergeCell ref="E2:P2"/>
    <mergeCell ref="AO2:AZ2"/>
    <mergeCell ref="AC2:AN2"/>
  </mergeCells>
  <printOptions/>
  <pageMargins left="0.75" right="0.75" top="0.5" bottom="0.5" header="0.5" footer="0.5"/>
  <pageSetup horizontalDpi="600" verticalDpi="600" orientation="landscape" scale="38" r:id="rId1"/>
  <colBreaks count="2" manualBreakCount="2">
    <brk id="28" max="65535" man="1"/>
    <brk id="5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X183"/>
  <sheetViews>
    <sheetView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E2" sqref="E2:M2"/>
    </sheetView>
  </sheetViews>
  <sheetFormatPr defaultColWidth="9.140625" defaultRowHeight="12.75"/>
  <cols>
    <col min="1" max="1" width="11.140625" style="0" customWidth="1"/>
    <col min="2" max="2" width="13.8515625" style="0" customWidth="1"/>
    <col min="3" max="3" width="15.421875" style="0" customWidth="1"/>
    <col min="4" max="4" width="25.8515625" style="0" customWidth="1"/>
    <col min="5" max="5" width="6.7109375" style="3" customWidth="1"/>
    <col min="6" max="6" width="7.140625" style="12" customWidth="1"/>
    <col min="7" max="8" width="7.7109375" style="3" customWidth="1"/>
    <col min="9" max="9" width="6.7109375" style="3" customWidth="1"/>
    <col min="10" max="10" width="6.7109375" style="12" customWidth="1"/>
    <col min="11" max="28" width="6.7109375" style="3" customWidth="1"/>
    <col min="29" max="29" width="6.7109375" style="7" customWidth="1"/>
    <col min="30" max="32" width="6.7109375" style="10" customWidth="1"/>
    <col min="33" max="52" width="6.7109375" style="3" customWidth="1"/>
    <col min="53" max="53" width="6.7109375" style="7" customWidth="1"/>
    <col min="54" max="56" width="6.7109375" style="10" customWidth="1"/>
    <col min="57" max="73" width="6.7109375" style="3" customWidth="1"/>
    <col min="74" max="76" width="6.7109375" style="0" customWidth="1"/>
  </cols>
  <sheetData>
    <row r="1" spans="5:73" ht="12.75">
      <c r="E1" s="101" t="s">
        <v>180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3"/>
      <c r="AA1" s="103"/>
      <c r="AB1" s="104"/>
      <c r="AC1" s="100" t="s">
        <v>189</v>
      </c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6"/>
      <c r="AY1" s="5"/>
      <c r="AZ1" s="5"/>
      <c r="BA1" s="100" t="s">
        <v>205</v>
      </c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2"/>
    </row>
    <row r="2" spans="5:73" ht="12.75">
      <c r="E2" s="97" t="s">
        <v>167</v>
      </c>
      <c r="F2" s="97"/>
      <c r="G2" s="97"/>
      <c r="H2" s="97"/>
      <c r="I2" s="97"/>
      <c r="J2" s="97"/>
      <c r="K2" s="97"/>
      <c r="L2" s="97"/>
      <c r="M2" s="97"/>
      <c r="N2" s="4"/>
      <c r="O2" s="4"/>
      <c r="P2" s="4"/>
      <c r="Q2" s="97" t="s">
        <v>176</v>
      </c>
      <c r="R2" s="97"/>
      <c r="S2" s="97"/>
      <c r="T2" s="97"/>
      <c r="U2" s="97"/>
      <c r="V2" s="97"/>
      <c r="W2" s="97"/>
      <c r="X2" s="97"/>
      <c r="Y2" s="97"/>
      <c r="Z2" s="5"/>
      <c r="AA2" s="5"/>
      <c r="AB2" s="5"/>
      <c r="AC2" s="100" t="s">
        <v>181</v>
      </c>
      <c r="AD2" s="101"/>
      <c r="AE2" s="101"/>
      <c r="AF2" s="101"/>
      <c r="AG2" s="101"/>
      <c r="AH2" s="101"/>
      <c r="AI2" s="101"/>
      <c r="AJ2" s="101"/>
      <c r="AK2" s="101"/>
      <c r="AL2" s="5"/>
      <c r="AM2" s="5"/>
      <c r="AN2" s="5"/>
      <c r="AO2" s="100" t="s">
        <v>167</v>
      </c>
      <c r="AP2" s="101"/>
      <c r="AQ2" s="101"/>
      <c r="AR2" s="101"/>
      <c r="AS2" s="101"/>
      <c r="AT2" s="101"/>
      <c r="AU2" s="101"/>
      <c r="AV2" s="101"/>
      <c r="AW2" s="101"/>
      <c r="AX2" s="4"/>
      <c r="AY2" s="5"/>
      <c r="AZ2" s="17"/>
      <c r="BA2" s="97" t="s">
        <v>167</v>
      </c>
      <c r="BB2" s="97"/>
      <c r="BC2" s="97"/>
      <c r="BD2" s="97"/>
      <c r="BE2" s="97"/>
      <c r="BF2" s="97"/>
      <c r="BG2" s="97"/>
      <c r="BH2" s="97"/>
      <c r="BI2" s="97"/>
      <c r="BJ2" s="4"/>
      <c r="BK2" s="4"/>
      <c r="BL2" s="4"/>
      <c r="BM2" s="97" t="s">
        <v>176</v>
      </c>
      <c r="BN2" s="97"/>
      <c r="BO2" s="97"/>
      <c r="BP2" s="97"/>
      <c r="BQ2" s="97"/>
      <c r="BR2" s="97"/>
      <c r="BS2" s="97"/>
      <c r="BT2" s="97"/>
      <c r="BU2" s="97"/>
    </row>
    <row r="3" spans="5:73" ht="12.75">
      <c r="E3" s="3" t="s">
        <v>164</v>
      </c>
      <c r="F3" s="12" t="s">
        <v>232</v>
      </c>
      <c r="G3" s="3" t="s">
        <v>233</v>
      </c>
      <c r="I3" s="3" t="s">
        <v>165</v>
      </c>
      <c r="M3" s="3" t="s">
        <v>166</v>
      </c>
      <c r="Q3" s="3" t="s">
        <v>164</v>
      </c>
      <c r="U3" s="3" t="s">
        <v>165</v>
      </c>
      <c r="Y3" s="3" t="s">
        <v>166</v>
      </c>
      <c r="AB3" s="15"/>
      <c r="AC3" s="3" t="s">
        <v>164</v>
      </c>
      <c r="AD3" s="3"/>
      <c r="AE3" s="3"/>
      <c r="AF3" s="3"/>
      <c r="AG3" s="3" t="s">
        <v>165</v>
      </c>
      <c r="AK3" s="3" t="s">
        <v>166</v>
      </c>
      <c r="AO3" s="3" t="s">
        <v>164</v>
      </c>
      <c r="AS3" s="3" t="s">
        <v>165</v>
      </c>
      <c r="AW3" s="3" t="s">
        <v>166</v>
      </c>
      <c r="AZ3" s="13"/>
      <c r="BA3" s="3" t="s">
        <v>164</v>
      </c>
      <c r="BB3" s="3"/>
      <c r="BC3" s="3"/>
      <c r="BD3" s="3"/>
      <c r="BE3" s="3" t="s">
        <v>165</v>
      </c>
      <c r="BI3" s="3" t="s">
        <v>166</v>
      </c>
      <c r="BM3" s="3" t="s">
        <v>164</v>
      </c>
      <c r="BQ3" s="3" t="s">
        <v>165</v>
      </c>
      <c r="BU3" s="3" t="s">
        <v>166</v>
      </c>
    </row>
    <row r="4" spans="1:40" ht="12.75">
      <c r="A4" t="s">
        <v>0</v>
      </c>
      <c r="B4" t="s">
        <v>10</v>
      </c>
      <c r="C4" t="s">
        <v>1</v>
      </c>
      <c r="D4" s="1" t="s">
        <v>2</v>
      </c>
      <c r="M4" s="3">
        <v>8</v>
      </c>
      <c r="N4" s="11">
        <f>SUM(M4*(M4-1))</f>
        <v>56</v>
      </c>
      <c r="O4" s="3">
        <v>22650</v>
      </c>
      <c r="P4" s="24">
        <f>SUM(N4/O4)</f>
        <v>0.0024724061810154525</v>
      </c>
      <c r="AC4" s="7">
        <v>57</v>
      </c>
      <c r="AD4" s="11">
        <f>SUM(AC4*(AC4-1))</f>
        <v>3192</v>
      </c>
      <c r="AE4" s="3">
        <v>17292</v>
      </c>
      <c r="AF4" s="24">
        <f>SUM(AD4/AE4)</f>
        <v>0.1845940319222762</v>
      </c>
      <c r="AG4" s="3">
        <v>22</v>
      </c>
      <c r="AH4" s="11">
        <f>SUM(AG4*(AG4-1))</f>
        <v>462</v>
      </c>
      <c r="AI4" s="3">
        <v>5852</v>
      </c>
      <c r="AJ4" s="24">
        <f>SUM(AH4/AI4)</f>
        <v>0.07894736842105263</v>
      </c>
      <c r="AK4" s="3">
        <v>44</v>
      </c>
      <c r="AL4" s="11">
        <f>SUM(AK4*(AK4-1))</f>
        <v>1892</v>
      </c>
      <c r="AM4" s="3">
        <v>22350</v>
      </c>
      <c r="AN4" s="24">
        <f>SUM(AL4/AM4)</f>
        <v>0.08465324384787472</v>
      </c>
    </row>
    <row r="5" spans="4:76" ht="12.75">
      <c r="D5" s="1" t="s">
        <v>3</v>
      </c>
      <c r="BA5" s="7">
        <v>50</v>
      </c>
      <c r="BB5" s="11">
        <f>SUM(BA5*(BA5-1))</f>
        <v>2450</v>
      </c>
      <c r="BC5" s="3">
        <v>26732</v>
      </c>
      <c r="BD5" s="24">
        <f>SUM(BB5/BC5)</f>
        <v>0.09165045638186443</v>
      </c>
      <c r="BE5" s="3">
        <v>43</v>
      </c>
      <c r="BF5" s="11">
        <f>SUM(BE5*(BE5-1))</f>
        <v>1806</v>
      </c>
      <c r="BG5" s="3">
        <v>34782</v>
      </c>
      <c r="BH5" s="24">
        <f>SUM(BF5/BG5)</f>
        <v>0.051923408659651546</v>
      </c>
      <c r="BI5" s="3">
        <v>39</v>
      </c>
      <c r="BJ5" s="11">
        <f>SUM(BI5*(BI5-1))</f>
        <v>1482</v>
      </c>
      <c r="BK5" s="3">
        <v>23256</v>
      </c>
      <c r="BL5" s="24">
        <f>SUM(BJ5/BK5)</f>
        <v>0.06372549019607843</v>
      </c>
      <c r="BM5" s="3">
        <v>133</v>
      </c>
      <c r="BN5" s="11">
        <f>SUM(BM5*(BM5-1))</f>
        <v>17556</v>
      </c>
      <c r="BO5" s="3">
        <v>37442</v>
      </c>
      <c r="BP5" s="24">
        <f>SUM(BN5/BO5)</f>
        <v>0.4688852091234443</v>
      </c>
      <c r="BQ5" s="3">
        <v>82</v>
      </c>
      <c r="BR5" s="11">
        <f>SUM(BQ5*(BQ5-1))</f>
        <v>6642</v>
      </c>
      <c r="BS5" s="3">
        <v>33306</v>
      </c>
      <c r="BT5" s="24">
        <f>SUM(BR5/BS5)</f>
        <v>0.19942352729237975</v>
      </c>
      <c r="BU5" s="3">
        <v>63</v>
      </c>
      <c r="BV5" s="11">
        <f>SUM(BU5*(BU5-1))</f>
        <v>3906</v>
      </c>
      <c r="BW5" s="3">
        <v>28392</v>
      </c>
      <c r="BX5" s="24">
        <f>SUM(BV5/BW5)</f>
        <v>0.13757396449704143</v>
      </c>
    </row>
    <row r="6" spans="4:52" ht="12.75">
      <c r="D6" s="1" t="s">
        <v>4</v>
      </c>
      <c r="Q6" s="3">
        <v>2</v>
      </c>
      <c r="R6" s="11">
        <f>SUM(Q6*(Q6-1))</f>
        <v>2</v>
      </c>
      <c r="S6" s="3">
        <v>60762</v>
      </c>
      <c r="T6" s="24">
        <f>SUM(R6/S6)</f>
        <v>3.291530891017412E-05</v>
      </c>
      <c r="U6" s="3">
        <v>1</v>
      </c>
      <c r="V6" s="11">
        <f>SUM(U6*(U6-1))</f>
        <v>0</v>
      </c>
      <c r="W6" s="3">
        <v>46440</v>
      </c>
      <c r="X6" s="24">
        <f>SUM(V6/W6)</f>
        <v>0</v>
      </c>
      <c r="AO6" s="3">
        <v>5</v>
      </c>
      <c r="AP6" s="11">
        <f>SUM(AO6*(AO6-1))</f>
        <v>20</v>
      </c>
      <c r="AQ6" s="3">
        <v>26406</v>
      </c>
      <c r="AR6" s="24">
        <f>SUM(AP6/AQ6)</f>
        <v>0.0007574036203893055</v>
      </c>
      <c r="AS6" s="3">
        <v>7</v>
      </c>
      <c r="AT6" s="11">
        <f>SUM(AS6*(AS6-1))</f>
        <v>42</v>
      </c>
      <c r="AU6" s="3">
        <v>27722</v>
      </c>
      <c r="AV6" s="24">
        <f>SUM(AT6/AU6)</f>
        <v>0.0015150422047471323</v>
      </c>
      <c r="AW6" s="3">
        <v>5</v>
      </c>
      <c r="AX6" s="11">
        <f>SUM(AW6*(AW6-1))</f>
        <v>20</v>
      </c>
      <c r="AY6" s="3">
        <v>33672</v>
      </c>
      <c r="AZ6" s="24">
        <f>SUM(AX6/AY6)</f>
        <v>0.0005939653124257543</v>
      </c>
    </row>
    <row r="7" spans="3:76" ht="12.75">
      <c r="C7" t="s">
        <v>5</v>
      </c>
      <c r="D7" s="1" t="s">
        <v>27</v>
      </c>
      <c r="AC7" s="7">
        <v>3</v>
      </c>
      <c r="AD7" s="11">
        <f>SUM(AC7*(AC7-1))</f>
        <v>6</v>
      </c>
      <c r="AE7" s="3">
        <v>17292</v>
      </c>
      <c r="AF7" s="24">
        <f>SUM(AD7/AE7)</f>
        <v>0.00034698126301179735</v>
      </c>
      <c r="AK7" s="3">
        <v>2</v>
      </c>
      <c r="AL7" s="11">
        <f>SUM(AK7*(AK7-1))</f>
        <v>2</v>
      </c>
      <c r="AM7" s="3">
        <v>22350</v>
      </c>
      <c r="AN7" s="24">
        <f>SUM(AL7/AM7)</f>
        <v>8.94854586129754E-05</v>
      </c>
      <c r="BE7" s="3">
        <v>4</v>
      </c>
      <c r="BF7" s="11">
        <f>SUM(BE7*(BE7-1))</f>
        <v>12</v>
      </c>
      <c r="BG7" s="3">
        <v>34782</v>
      </c>
      <c r="BH7" s="24">
        <f>SUM(BF7/BG7)</f>
        <v>0.0003450060376056581</v>
      </c>
      <c r="BQ7" s="3">
        <v>1</v>
      </c>
      <c r="BR7" s="11">
        <f>SUM(BQ7*(BQ7-1))</f>
        <v>0</v>
      </c>
      <c r="BS7" s="3">
        <v>33306</v>
      </c>
      <c r="BT7" s="24">
        <f>SUM(BR7/BS7)</f>
        <v>0</v>
      </c>
      <c r="BU7" s="3">
        <v>1</v>
      </c>
      <c r="BV7" s="11">
        <f aca="true" t="shared" si="0" ref="BV7:BV12">SUM(BU7*(BU7-1))</f>
        <v>0</v>
      </c>
      <c r="BW7" s="3">
        <v>28392</v>
      </c>
      <c r="BX7" s="24">
        <f aca="true" t="shared" si="1" ref="BX7:BX12">SUM(BV7/BW7)</f>
        <v>0</v>
      </c>
    </row>
    <row r="8" spans="3:76" ht="12.75">
      <c r="C8" t="s">
        <v>6</v>
      </c>
      <c r="D8" s="1" t="s">
        <v>28</v>
      </c>
      <c r="E8" s="3">
        <v>37</v>
      </c>
      <c r="F8" s="11">
        <f>SUM(E8*(E8-1))</f>
        <v>1332</v>
      </c>
      <c r="G8" s="12">
        <v>15500</v>
      </c>
      <c r="H8" s="24">
        <f>SUM(F8/G8)</f>
        <v>0.08593548387096774</v>
      </c>
      <c r="I8" s="3">
        <v>45</v>
      </c>
      <c r="J8" s="11">
        <f>SUM(I8*(I8-1))</f>
        <v>1980</v>
      </c>
      <c r="K8" s="12">
        <v>32200</v>
      </c>
      <c r="L8" s="24">
        <f>SUM(J8/K8)</f>
        <v>0.061490683229813665</v>
      </c>
      <c r="M8" s="3">
        <v>69</v>
      </c>
      <c r="N8" s="11">
        <f>SUM(M8*(M8-1))</f>
        <v>4692</v>
      </c>
      <c r="O8" s="3">
        <v>22650</v>
      </c>
      <c r="P8" s="24">
        <f>SUM(N8/O8)</f>
        <v>0.2071523178807947</v>
      </c>
      <c r="Q8" s="3">
        <v>134</v>
      </c>
      <c r="R8" s="11">
        <f>SUM(Q8*(Q8-1))</f>
        <v>17822</v>
      </c>
      <c r="S8" s="3">
        <v>60762</v>
      </c>
      <c r="T8" s="24">
        <f>SUM(R8/S8)</f>
        <v>0.2933083176985616</v>
      </c>
      <c r="U8" s="3">
        <v>151</v>
      </c>
      <c r="V8" s="11">
        <f>SUM(U8*(U8-1))</f>
        <v>22650</v>
      </c>
      <c r="W8" s="3">
        <v>46440</v>
      </c>
      <c r="X8" s="24">
        <f>SUM(V8/W8)</f>
        <v>0.4877260981912145</v>
      </c>
      <c r="Y8" s="3">
        <v>108</v>
      </c>
      <c r="Z8" s="11">
        <f>SUM(Y8*(Y8-1))</f>
        <v>11556</v>
      </c>
      <c r="AA8" s="3">
        <v>92720</v>
      </c>
      <c r="AB8" s="24">
        <f>SUM(Z8/AA8)</f>
        <v>0.12463330457290768</v>
      </c>
      <c r="AK8" s="3">
        <v>1</v>
      </c>
      <c r="AL8" s="11">
        <f>SUM(AK8*(AK8-1))</f>
        <v>0</v>
      </c>
      <c r="AM8" s="3">
        <v>22350</v>
      </c>
      <c r="AN8" s="24">
        <f>SUM(AL8/AM8)</f>
        <v>0</v>
      </c>
      <c r="BM8" s="3">
        <v>4</v>
      </c>
      <c r="BN8" s="11">
        <f>SUM(BM8*(BM8-1))</f>
        <v>12</v>
      </c>
      <c r="BO8" s="3">
        <v>37442</v>
      </c>
      <c r="BP8" s="24">
        <f>SUM(BN8/BO8)</f>
        <v>0.00032049570001602476</v>
      </c>
      <c r="BU8" s="3">
        <v>7</v>
      </c>
      <c r="BV8" s="11">
        <f t="shared" si="0"/>
        <v>42</v>
      </c>
      <c r="BW8" s="3">
        <v>28392</v>
      </c>
      <c r="BX8" s="24">
        <f t="shared" si="1"/>
        <v>0.0014792899408284023</v>
      </c>
    </row>
    <row r="9" spans="3:76" ht="12.75">
      <c r="C9" t="s">
        <v>7</v>
      </c>
      <c r="D9" s="1" t="s">
        <v>8</v>
      </c>
      <c r="AG9" s="3">
        <v>4</v>
      </c>
      <c r="AH9" s="11">
        <f>SUM(AG9*(AG9-1))</f>
        <v>12</v>
      </c>
      <c r="AI9" s="3">
        <v>5852</v>
      </c>
      <c r="AJ9" s="24">
        <f>SUM(AH9/AI9)</f>
        <v>0.002050580997949419</v>
      </c>
      <c r="AK9" s="3">
        <v>20</v>
      </c>
      <c r="AL9" s="11">
        <f>SUM(AK9*(AK9-1))</f>
        <v>380</v>
      </c>
      <c r="AM9" s="3">
        <v>22350</v>
      </c>
      <c r="AN9" s="24">
        <f>SUM(AL9/AM9)</f>
        <v>0.017002237136465325</v>
      </c>
      <c r="AO9" s="3">
        <v>45</v>
      </c>
      <c r="AP9" s="11">
        <f>SUM(AO9*(AO9-1))</f>
        <v>1980</v>
      </c>
      <c r="AQ9" s="3">
        <v>26406</v>
      </c>
      <c r="AR9" s="24">
        <f>SUM(AP9/AQ9)</f>
        <v>0.07498295841854125</v>
      </c>
      <c r="AS9" s="3">
        <v>26</v>
      </c>
      <c r="AT9" s="11">
        <f>SUM(AS9*(AS9-1))</f>
        <v>650</v>
      </c>
      <c r="AU9" s="3">
        <v>27722</v>
      </c>
      <c r="AV9" s="24">
        <f>SUM(AT9/AU9)</f>
        <v>0.023447081740134188</v>
      </c>
      <c r="AW9" s="3">
        <v>39</v>
      </c>
      <c r="AX9" s="11">
        <f>SUM(AW9*(AW9-1))</f>
        <v>1482</v>
      </c>
      <c r="AY9" s="3">
        <v>33672</v>
      </c>
      <c r="AZ9" s="24">
        <f>SUM(AX9/AY9)</f>
        <v>0.044012829650748396</v>
      </c>
      <c r="BA9" s="7">
        <v>12</v>
      </c>
      <c r="BB9" s="11">
        <f>SUM(BA9*(BA9-1))</f>
        <v>132</v>
      </c>
      <c r="BC9" s="3">
        <v>26732</v>
      </c>
      <c r="BD9" s="24">
        <f>SUM(BB9/BC9)</f>
        <v>0.004937902139757594</v>
      </c>
      <c r="BE9" s="3">
        <v>14</v>
      </c>
      <c r="BF9" s="11">
        <f>SUM(BE9*(BE9-1))</f>
        <v>182</v>
      </c>
      <c r="BG9" s="3">
        <v>34782</v>
      </c>
      <c r="BH9" s="24">
        <f>SUM(BF9/BG9)</f>
        <v>0.005232591570352481</v>
      </c>
      <c r="BI9" s="3">
        <v>13</v>
      </c>
      <c r="BJ9" s="11">
        <f>SUM(BI9*(BI9-1))</f>
        <v>156</v>
      </c>
      <c r="BK9" s="3">
        <v>23256</v>
      </c>
      <c r="BL9" s="24">
        <f>SUM(BJ9/BK9)</f>
        <v>0.006707946336429308</v>
      </c>
      <c r="BM9" s="3">
        <v>12</v>
      </c>
      <c r="BN9" s="11">
        <f>SUM(BM9*(BM9-1))</f>
        <v>132</v>
      </c>
      <c r="BO9" s="3">
        <v>37442</v>
      </c>
      <c r="BP9" s="24">
        <f>SUM(BN9/BO9)</f>
        <v>0.0035254527001762725</v>
      </c>
      <c r="BQ9" s="3">
        <v>22</v>
      </c>
      <c r="BR9" s="11">
        <f>SUM(BQ9*(BQ9-1))</f>
        <v>462</v>
      </c>
      <c r="BS9" s="3">
        <v>33306</v>
      </c>
      <c r="BT9" s="24">
        <f>SUM(BR9/BS9)</f>
        <v>0.013871374527112233</v>
      </c>
      <c r="BU9" s="3">
        <v>32</v>
      </c>
      <c r="BV9" s="11">
        <f t="shared" si="0"/>
        <v>992</v>
      </c>
      <c r="BW9" s="3">
        <v>28392</v>
      </c>
      <c r="BX9" s="24">
        <f t="shared" si="1"/>
        <v>0.03493941955480417</v>
      </c>
    </row>
    <row r="10" spans="2:76" ht="12.75">
      <c r="B10" t="s">
        <v>11</v>
      </c>
      <c r="C10" t="s">
        <v>9</v>
      </c>
      <c r="D10" s="1" t="s">
        <v>29</v>
      </c>
      <c r="AW10" s="3">
        <v>1</v>
      </c>
      <c r="AX10" s="11">
        <f>SUM(AW10*(AW10-1))</f>
        <v>0</v>
      </c>
      <c r="AY10" s="3">
        <v>33672</v>
      </c>
      <c r="AZ10" s="24">
        <f>SUM(AX10/AY10)</f>
        <v>0</v>
      </c>
      <c r="BU10" s="3">
        <v>1</v>
      </c>
      <c r="BV10" s="11">
        <f t="shared" si="0"/>
        <v>0</v>
      </c>
      <c r="BW10" s="3">
        <v>28392</v>
      </c>
      <c r="BX10" s="24">
        <f t="shared" si="1"/>
        <v>0</v>
      </c>
    </row>
    <row r="11" spans="1:76" ht="12.75">
      <c r="A11" t="s">
        <v>15</v>
      </c>
      <c r="B11" t="s">
        <v>12</v>
      </c>
      <c r="D11" t="s">
        <v>13</v>
      </c>
      <c r="AK11" s="3">
        <v>1</v>
      </c>
      <c r="AL11" s="11">
        <f>SUM(AK11*(AK11-1))</f>
        <v>0</v>
      </c>
      <c r="AM11" s="3">
        <v>22350</v>
      </c>
      <c r="AN11" s="24">
        <f>SUM(AL11/AM11)</f>
        <v>0</v>
      </c>
      <c r="AO11" s="3">
        <v>1</v>
      </c>
      <c r="AP11" s="11">
        <f>SUM(AO11*(AO11-1))</f>
        <v>0</v>
      </c>
      <c r="AQ11" s="3">
        <v>26406</v>
      </c>
      <c r="AR11" s="24">
        <f>SUM(AP11/AQ11)</f>
        <v>0</v>
      </c>
      <c r="AS11" s="3">
        <v>1</v>
      </c>
      <c r="AT11" s="11">
        <f>SUM(AS11*(AS11-1))</f>
        <v>0</v>
      </c>
      <c r="AU11" s="3">
        <v>27722</v>
      </c>
      <c r="AV11" s="24">
        <f>SUM(AT11/AU11)</f>
        <v>0</v>
      </c>
      <c r="AW11" s="3">
        <v>13</v>
      </c>
      <c r="AX11" s="11">
        <f>SUM(AW11*(AW11-1))</f>
        <v>156</v>
      </c>
      <c r="AY11" s="3">
        <v>33672</v>
      </c>
      <c r="AZ11" s="24">
        <f>SUM(AX11/AY11)</f>
        <v>0.004632929436920884</v>
      </c>
      <c r="BQ11" s="3">
        <v>3</v>
      </c>
      <c r="BR11" s="11">
        <f>SUM(BQ11*(BQ11-1))</f>
        <v>6</v>
      </c>
      <c r="BS11" s="3">
        <v>33306</v>
      </c>
      <c r="BT11" s="24">
        <f>SUM(BR11/BS11)</f>
        <v>0.0001801477211313277</v>
      </c>
      <c r="BU11" s="3">
        <v>1</v>
      </c>
      <c r="BV11" s="11">
        <f t="shared" si="0"/>
        <v>0</v>
      </c>
      <c r="BW11" s="3">
        <v>28392</v>
      </c>
      <c r="BX11" s="24">
        <f t="shared" si="1"/>
        <v>0</v>
      </c>
    </row>
    <row r="12" spans="1:76" ht="12.75">
      <c r="A12" t="s">
        <v>14</v>
      </c>
      <c r="B12" t="s">
        <v>16</v>
      </c>
      <c r="C12" t="s">
        <v>17</v>
      </c>
      <c r="D12" s="1" t="s">
        <v>30</v>
      </c>
      <c r="AK12" s="3">
        <v>7</v>
      </c>
      <c r="AL12" s="11">
        <f>SUM(AK12*(AK12-1))</f>
        <v>42</v>
      </c>
      <c r="AM12" s="3">
        <v>22350</v>
      </c>
      <c r="AN12" s="24">
        <f>SUM(AL12/AM12)</f>
        <v>0.0018791946308724832</v>
      </c>
      <c r="BI12" s="3">
        <v>1</v>
      </c>
      <c r="BJ12" s="11">
        <f>SUM(BI12*(BI12-1))</f>
        <v>0</v>
      </c>
      <c r="BK12" s="3">
        <v>23256</v>
      </c>
      <c r="BL12" s="24">
        <f>SUM(BJ12/BK12)</f>
        <v>0</v>
      </c>
      <c r="BM12" s="3">
        <v>3</v>
      </c>
      <c r="BN12" s="11">
        <f>SUM(BM12*(BM12-1))</f>
        <v>6</v>
      </c>
      <c r="BO12" s="3">
        <v>37442</v>
      </c>
      <c r="BP12" s="24">
        <f>SUM(BN12/BO12)</f>
        <v>0.00016024785000801238</v>
      </c>
      <c r="BQ12" s="3">
        <v>4</v>
      </c>
      <c r="BR12" s="11">
        <f>SUM(BQ12*(BQ12-1))</f>
        <v>12</v>
      </c>
      <c r="BS12" s="3">
        <v>33306</v>
      </c>
      <c r="BT12" s="24">
        <f>SUM(BR12/BS12)</f>
        <v>0.0003602954422626554</v>
      </c>
      <c r="BU12" s="3">
        <v>1</v>
      </c>
      <c r="BV12" s="11">
        <f t="shared" si="0"/>
        <v>0</v>
      </c>
      <c r="BW12" s="3">
        <v>28392</v>
      </c>
      <c r="BX12" s="24">
        <f t="shared" si="1"/>
        <v>0</v>
      </c>
    </row>
    <row r="13" spans="4:52" ht="12.75">
      <c r="D13" s="1" t="s">
        <v>31</v>
      </c>
      <c r="Q13" s="3">
        <v>1</v>
      </c>
      <c r="R13" s="11">
        <f>SUM(Q13*(Q13-1))</f>
        <v>0</v>
      </c>
      <c r="S13" s="3">
        <v>60762</v>
      </c>
      <c r="T13" s="24">
        <f>SUM(R13/S13)</f>
        <v>0</v>
      </c>
      <c r="Y13" s="3">
        <v>1</v>
      </c>
      <c r="Z13" s="11">
        <f>SUM(Y13*(Y13-1))</f>
        <v>0</v>
      </c>
      <c r="AA13" s="3">
        <v>92720</v>
      </c>
      <c r="AB13" s="24">
        <f>SUM(Z13/AA13)</f>
        <v>0</v>
      </c>
      <c r="AO13" s="3">
        <v>2</v>
      </c>
      <c r="AP13" s="11">
        <f>SUM(AO13*(AO13-1))</f>
        <v>2</v>
      </c>
      <c r="AQ13" s="3">
        <v>26406</v>
      </c>
      <c r="AR13" s="24">
        <f>SUM(AP13/AQ13)</f>
        <v>7.574036203893055E-05</v>
      </c>
      <c r="AS13" s="3">
        <v>1</v>
      </c>
      <c r="AT13" s="11">
        <f>SUM(AS13*(AS13-1))</f>
        <v>0</v>
      </c>
      <c r="AU13" s="3">
        <v>27722</v>
      </c>
      <c r="AV13" s="24">
        <f>SUM(AT13/AU13)</f>
        <v>0</v>
      </c>
      <c r="AW13" s="3">
        <v>3</v>
      </c>
      <c r="AX13" s="11">
        <f>SUM(AW13*(AW13-1))</f>
        <v>6</v>
      </c>
      <c r="AY13" s="3">
        <v>33672</v>
      </c>
      <c r="AZ13" s="24">
        <f>SUM(AX13/AY13)</f>
        <v>0.0001781895937277263</v>
      </c>
    </row>
    <row r="14" spans="3:20" ht="12.75">
      <c r="C14" t="s">
        <v>18</v>
      </c>
      <c r="D14" s="1" t="s">
        <v>32</v>
      </c>
      <c r="Q14" s="3">
        <v>1</v>
      </c>
      <c r="R14" s="11">
        <f>SUM(Q14*(Q14-1))</f>
        <v>0</v>
      </c>
      <c r="S14" s="3">
        <v>60762</v>
      </c>
      <c r="T14" s="24">
        <f>SUM(R14/S14)</f>
        <v>0</v>
      </c>
    </row>
    <row r="15" spans="4:64" ht="12.75">
      <c r="D15" s="1" t="s">
        <v>19</v>
      </c>
      <c r="AC15" s="7">
        <v>1</v>
      </c>
      <c r="AD15" s="11">
        <f>SUM(AC15*(AC15-1))</f>
        <v>0</v>
      </c>
      <c r="AE15" s="3">
        <v>17292</v>
      </c>
      <c r="AF15" s="24">
        <f>SUM(AD15/AE15)</f>
        <v>0</v>
      </c>
      <c r="AO15" s="3">
        <v>10</v>
      </c>
      <c r="AP15" s="11">
        <f>SUM(AO15*(AO15-1))</f>
        <v>90</v>
      </c>
      <c r="AQ15" s="3">
        <v>26406</v>
      </c>
      <c r="AR15" s="24">
        <f>SUM(AP15/AQ15)</f>
        <v>0.0034083162917518746</v>
      </c>
      <c r="AS15" s="3">
        <v>12</v>
      </c>
      <c r="AT15" s="11">
        <f>SUM(AS15*(AS15-1))</f>
        <v>132</v>
      </c>
      <c r="AU15" s="3">
        <v>27722</v>
      </c>
      <c r="AV15" s="24">
        <f>SUM(AT15/AU15)</f>
        <v>0.004761561214919559</v>
      </c>
      <c r="AW15" s="3">
        <v>12</v>
      </c>
      <c r="AX15" s="11">
        <f>SUM(AW15*(AW15-1))</f>
        <v>132</v>
      </c>
      <c r="AY15" s="3">
        <v>33672</v>
      </c>
      <c r="AZ15" s="24">
        <f>SUM(AX15/AY15)</f>
        <v>0.003920171062009979</v>
      </c>
      <c r="BE15" s="3">
        <v>1</v>
      </c>
      <c r="BF15" s="11">
        <f>SUM(BE15*(BE15-1))</f>
        <v>0</v>
      </c>
      <c r="BG15" s="3">
        <v>34782</v>
      </c>
      <c r="BH15" s="24">
        <f>SUM(BF15/BG15)</f>
        <v>0</v>
      </c>
      <c r="BI15" s="3">
        <v>1</v>
      </c>
      <c r="BJ15" s="11">
        <f>SUM(BI15*(BI15-1))</f>
        <v>0</v>
      </c>
      <c r="BK15" s="3">
        <v>23256</v>
      </c>
      <c r="BL15" s="24">
        <f>SUM(BJ15/BK15)</f>
        <v>0</v>
      </c>
    </row>
    <row r="16" spans="3:48" ht="12.75">
      <c r="C16" t="s">
        <v>20</v>
      </c>
      <c r="D16" s="1" t="s">
        <v>33</v>
      </c>
      <c r="Q16" s="3">
        <v>4</v>
      </c>
      <c r="R16" s="11">
        <f>SUM(Q16*(Q16-1))</f>
        <v>12</v>
      </c>
      <c r="S16" s="3">
        <v>60762</v>
      </c>
      <c r="T16" s="24">
        <f>SUM(R16/S16)</f>
        <v>0.00019749185346104473</v>
      </c>
      <c r="U16" s="3">
        <v>5</v>
      </c>
      <c r="V16" s="11">
        <f>SUM(U16*(U16-1))</f>
        <v>20</v>
      </c>
      <c r="W16" s="3">
        <v>46440</v>
      </c>
      <c r="X16" s="24">
        <f>SUM(V16/W16)</f>
        <v>0.0004306632213608958</v>
      </c>
      <c r="AO16" s="3">
        <v>1</v>
      </c>
      <c r="AP16" s="11">
        <f>SUM(AO16*(AO16-1))</f>
        <v>0</v>
      </c>
      <c r="AQ16" s="3">
        <v>26406</v>
      </c>
      <c r="AR16" s="24">
        <f>SUM(AP16/AQ16)</f>
        <v>0</v>
      </c>
      <c r="AS16" s="3">
        <v>1</v>
      </c>
      <c r="AT16" s="11">
        <f>SUM(AS16*(AS16-1))</f>
        <v>0</v>
      </c>
      <c r="AU16" s="3">
        <v>27722</v>
      </c>
      <c r="AV16" s="24">
        <f>SUM(AT16/AU16)</f>
        <v>0</v>
      </c>
    </row>
    <row r="17" spans="2:40" ht="12.75">
      <c r="B17" t="s">
        <v>21</v>
      </c>
      <c r="C17" t="s">
        <v>22</v>
      </c>
      <c r="D17" t="s">
        <v>26</v>
      </c>
      <c r="AK17" s="3">
        <v>1</v>
      </c>
      <c r="AL17" s="11">
        <f>SUM(AK17*(AK17-1))</f>
        <v>0</v>
      </c>
      <c r="AM17" s="3">
        <v>22350</v>
      </c>
      <c r="AN17" s="24">
        <f>SUM(AL17/AM17)</f>
        <v>0</v>
      </c>
    </row>
    <row r="18" spans="3:40" ht="12.75">
      <c r="C18" t="s">
        <v>23</v>
      </c>
      <c r="D18" t="s">
        <v>26</v>
      </c>
      <c r="AK18" s="3">
        <v>2</v>
      </c>
      <c r="AL18" s="11">
        <f>SUM(AK18*(AK18-1))</f>
        <v>2</v>
      </c>
      <c r="AM18" s="3">
        <v>22350</v>
      </c>
      <c r="AN18" s="24">
        <f>SUM(AL18/AM18)</f>
        <v>8.94854586129754E-05</v>
      </c>
    </row>
    <row r="19" spans="4:44" ht="12.75">
      <c r="D19" s="1" t="s">
        <v>125</v>
      </c>
      <c r="U19" s="3">
        <v>3</v>
      </c>
      <c r="V19" s="11">
        <f>SUM(U19*(U19-1))</f>
        <v>6</v>
      </c>
      <c r="W19" s="3">
        <v>46440</v>
      </c>
      <c r="X19" s="24">
        <f>SUM(V19/W19)</f>
        <v>0.00012919896640826872</v>
      </c>
      <c r="AO19" s="3">
        <v>1</v>
      </c>
      <c r="AP19" s="11">
        <f>SUM(AO19*(AO19-1))</f>
        <v>0</v>
      </c>
      <c r="AQ19" s="3">
        <v>26406</v>
      </c>
      <c r="AR19" s="24">
        <f>SUM(AP19/AQ19)</f>
        <v>0</v>
      </c>
    </row>
    <row r="20" spans="4:52" ht="12.75">
      <c r="D20" s="1" t="s">
        <v>191</v>
      </c>
      <c r="AW20" s="3">
        <v>1</v>
      </c>
      <c r="AX20" s="11">
        <f>SUM(AW20*(AW20-1))</f>
        <v>0</v>
      </c>
      <c r="AY20" s="3">
        <v>33672</v>
      </c>
      <c r="AZ20" s="24">
        <f>SUM(AX20/AY20)</f>
        <v>0</v>
      </c>
    </row>
    <row r="21" spans="3:44" ht="12.75">
      <c r="C21" t="s">
        <v>24</v>
      </c>
      <c r="D21" s="1" t="s">
        <v>196</v>
      </c>
      <c r="AO21" s="3">
        <v>1</v>
      </c>
      <c r="AP21" s="11">
        <f>SUM(AO21*(AO21-1))</f>
        <v>0</v>
      </c>
      <c r="AQ21" s="3">
        <v>26406</v>
      </c>
      <c r="AR21" s="24">
        <f>SUM(AP21/AQ21)</f>
        <v>0</v>
      </c>
    </row>
    <row r="22" spans="4:68" ht="12.75">
      <c r="D22" s="1" t="s">
        <v>25</v>
      </c>
      <c r="BM22" s="3">
        <v>2</v>
      </c>
      <c r="BN22" s="11">
        <f>SUM(BM22*(BM22-1))</f>
        <v>2</v>
      </c>
      <c r="BO22" s="3">
        <v>37442</v>
      </c>
      <c r="BP22" s="24">
        <f>SUM(BN22/BO22)</f>
        <v>5.34159500026708E-05</v>
      </c>
    </row>
    <row r="23" spans="3:48" ht="12.75">
      <c r="C23" t="s">
        <v>197</v>
      </c>
      <c r="D23" s="2" t="s">
        <v>194</v>
      </c>
      <c r="AS23" s="3">
        <v>1</v>
      </c>
      <c r="AT23" s="11">
        <f>SUM(AS23*(AS23-1))</f>
        <v>0</v>
      </c>
      <c r="AU23" s="3">
        <v>27722</v>
      </c>
      <c r="AV23" s="24">
        <f>SUM(AT23/AU23)</f>
        <v>0</v>
      </c>
    </row>
    <row r="24" spans="2:76" ht="12.75">
      <c r="B24" t="s">
        <v>34</v>
      </c>
      <c r="C24" t="s">
        <v>35</v>
      </c>
      <c r="D24" s="1" t="s">
        <v>36</v>
      </c>
      <c r="AK24" s="3">
        <v>1</v>
      </c>
      <c r="AL24" s="11">
        <f>SUM(AK24*(AK24-1))</f>
        <v>0</v>
      </c>
      <c r="AM24" s="3">
        <v>22350</v>
      </c>
      <c r="AN24" s="24">
        <f>SUM(AL24/AM24)</f>
        <v>0</v>
      </c>
      <c r="AO24" s="3">
        <v>2</v>
      </c>
      <c r="AP24" s="11">
        <f>SUM(AO24*(AO24-1))</f>
        <v>2</v>
      </c>
      <c r="AQ24" s="3">
        <v>26406</v>
      </c>
      <c r="AR24" s="24">
        <f>SUM(AP24/AQ24)</f>
        <v>7.574036203893055E-05</v>
      </c>
      <c r="AS24" s="3">
        <v>7</v>
      </c>
      <c r="AT24" s="11">
        <f>SUM(AS24*(AS24-1))</f>
        <v>42</v>
      </c>
      <c r="AU24" s="3">
        <v>27722</v>
      </c>
      <c r="AV24" s="24">
        <f>SUM(AT24/AU24)</f>
        <v>0.0015150422047471323</v>
      </c>
      <c r="BA24" s="7">
        <v>9</v>
      </c>
      <c r="BB24" s="11">
        <f>SUM(BA24*(BA24-1))</f>
        <v>72</v>
      </c>
      <c r="BC24" s="3">
        <v>26732</v>
      </c>
      <c r="BD24" s="24">
        <f>SUM(BB24/BC24)</f>
        <v>0.0026934011671405056</v>
      </c>
      <c r="BE24" s="3">
        <v>5</v>
      </c>
      <c r="BF24" s="11">
        <f>SUM(BE24*(BE24-1))</f>
        <v>20</v>
      </c>
      <c r="BG24" s="3">
        <v>34782</v>
      </c>
      <c r="BH24" s="24">
        <f>SUM(BF24/BG24)</f>
        <v>0.0005750100626760969</v>
      </c>
      <c r="BI24" s="3">
        <v>5</v>
      </c>
      <c r="BJ24" s="11">
        <f>SUM(BI24*(BI24-1))</f>
        <v>20</v>
      </c>
      <c r="BK24" s="3">
        <v>23256</v>
      </c>
      <c r="BL24" s="24">
        <f>SUM(BJ24/BK24)</f>
        <v>0.0008599931200550396</v>
      </c>
      <c r="BM24" s="3">
        <v>10</v>
      </c>
      <c r="BN24" s="11">
        <f>SUM(BM24*(BM24-1))</f>
        <v>90</v>
      </c>
      <c r="BO24" s="3">
        <v>37442</v>
      </c>
      <c r="BP24" s="24">
        <f>SUM(BN24/BO24)</f>
        <v>0.0024037177501201857</v>
      </c>
      <c r="BQ24" s="3">
        <v>12</v>
      </c>
      <c r="BR24" s="11">
        <f>SUM(BQ24*(BQ24-1))</f>
        <v>132</v>
      </c>
      <c r="BS24" s="3">
        <v>33306</v>
      </c>
      <c r="BT24" s="24">
        <f>SUM(BR24/BS24)</f>
        <v>0.003963249864889209</v>
      </c>
      <c r="BU24" s="3">
        <v>20</v>
      </c>
      <c r="BV24" s="11">
        <f>SUM(BU24*(BU24-1))</f>
        <v>380</v>
      </c>
      <c r="BW24" s="3">
        <v>28392</v>
      </c>
      <c r="BX24" s="24">
        <f>SUM(BV24/BW24)</f>
        <v>0.013384051845590307</v>
      </c>
    </row>
    <row r="25" spans="3:52" ht="12.75">
      <c r="C25" t="s">
        <v>37</v>
      </c>
      <c r="D25" s="1" t="s">
        <v>38</v>
      </c>
      <c r="AW25" s="3">
        <v>1</v>
      </c>
      <c r="AX25" s="11">
        <f>SUM(AW25*(AW25-1))</f>
        <v>0</v>
      </c>
      <c r="AY25" s="3">
        <v>33672</v>
      </c>
      <c r="AZ25" s="24">
        <f>SUM(AX25/AY25)</f>
        <v>0</v>
      </c>
    </row>
    <row r="26" spans="3:48" ht="12.75">
      <c r="C26" t="s">
        <v>192</v>
      </c>
      <c r="D26" s="1" t="s">
        <v>193</v>
      </c>
      <c r="AO26" s="3">
        <v>3</v>
      </c>
      <c r="AP26" s="11">
        <f>SUM(AO26*(AO26-1))</f>
        <v>6</v>
      </c>
      <c r="AQ26" s="3">
        <v>26406</v>
      </c>
      <c r="AR26" s="24">
        <f>SUM(AP26/AQ26)</f>
        <v>0.00022722108611679165</v>
      </c>
      <c r="AS26" s="3">
        <v>4</v>
      </c>
      <c r="AT26" s="11">
        <f>SUM(AS26*(AS26-1))</f>
        <v>12</v>
      </c>
      <c r="AU26" s="3">
        <v>27722</v>
      </c>
      <c r="AV26" s="24">
        <f>SUM(AT26/AU26)</f>
        <v>0.0004328692013563235</v>
      </c>
    </row>
    <row r="27" spans="3:52" ht="12.75">
      <c r="C27" t="s">
        <v>39</v>
      </c>
      <c r="D27" s="1" t="s">
        <v>195</v>
      </c>
      <c r="AO27" s="3">
        <v>5</v>
      </c>
      <c r="AP27" s="11">
        <f>SUM(AO27*(AO27-1))</f>
        <v>20</v>
      </c>
      <c r="AQ27" s="3">
        <v>26406</v>
      </c>
      <c r="AR27" s="24">
        <f>SUM(AP27/AQ27)</f>
        <v>0.0007574036203893055</v>
      </c>
      <c r="AS27" s="3">
        <v>3</v>
      </c>
      <c r="AT27" s="11">
        <f>SUM(AS27*(AS27-1))</f>
        <v>6</v>
      </c>
      <c r="AU27" s="3">
        <v>27722</v>
      </c>
      <c r="AV27" s="24">
        <f>SUM(AT27/AU27)</f>
        <v>0.00021643460067816175</v>
      </c>
      <c r="AW27" s="3">
        <v>2</v>
      </c>
      <c r="AX27" s="11">
        <f>SUM(AW27*(AW27-1))</f>
        <v>2</v>
      </c>
      <c r="AY27" s="3">
        <v>33672</v>
      </c>
      <c r="AZ27" s="24">
        <f>SUM(AX27/AY27)</f>
        <v>5.9396531242575434E-05</v>
      </c>
    </row>
    <row r="28" spans="4:76" ht="12.75">
      <c r="D28" s="1" t="s">
        <v>211</v>
      </c>
      <c r="BU28" s="3">
        <v>1</v>
      </c>
      <c r="BV28" s="11">
        <f>SUM(BU28*(BU28-1))</f>
        <v>0</v>
      </c>
      <c r="BW28" s="3">
        <v>28392</v>
      </c>
      <c r="BX28" s="24">
        <f>SUM(BV28/BW28)</f>
        <v>0</v>
      </c>
    </row>
    <row r="29" spans="4:76" ht="12.75">
      <c r="D29" s="1" t="s">
        <v>40</v>
      </c>
      <c r="AK29" s="3">
        <v>1</v>
      </c>
      <c r="AL29" s="11">
        <f>SUM(AK29*(AK29-1))</f>
        <v>0</v>
      </c>
      <c r="AM29" s="3">
        <v>22350</v>
      </c>
      <c r="AN29" s="24">
        <f>SUM(AL29/AM29)</f>
        <v>0</v>
      </c>
      <c r="BA29" s="7">
        <v>2</v>
      </c>
      <c r="BB29" s="11">
        <f>SUM(BA29*(BA29-1))</f>
        <v>2</v>
      </c>
      <c r="BC29" s="3">
        <v>26732</v>
      </c>
      <c r="BD29" s="24">
        <f>SUM(BB29/BC29)</f>
        <v>7.481669908723627E-05</v>
      </c>
      <c r="BE29" s="3">
        <v>26</v>
      </c>
      <c r="BF29" s="11">
        <f>SUM(BE29*(BE29-1))</f>
        <v>650</v>
      </c>
      <c r="BG29" s="3">
        <v>34782</v>
      </c>
      <c r="BH29" s="24">
        <f>SUM(BF29/BG29)</f>
        <v>0.018687827036973147</v>
      </c>
      <c r="BI29" s="3">
        <v>1</v>
      </c>
      <c r="BJ29" s="11">
        <f>SUM(BI29*(BI29-1))</f>
        <v>0</v>
      </c>
      <c r="BK29" s="3">
        <v>23256</v>
      </c>
      <c r="BL29" s="24">
        <f>SUM(BJ29/BK29)</f>
        <v>0</v>
      </c>
      <c r="BU29" s="3">
        <v>3</v>
      </c>
      <c r="BV29" s="11">
        <f>SUM(BU29*(BU29-1))</f>
        <v>6</v>
      </c>
      <c r="BW29" s="3">
        <v>28392</v>
      </c>
      <c r="BX29" s="24">
        <f>SUM(BV29/BW29)</f>
        <v>0.00021132713440405747</v>
      </c>
    </row>
    <row r="30" spans="4:12" ht="12.75">
      <c r="D30" s="1" t="s">
        <v>41</v>
      </c>
      <c r="I30" s="3">
        <v>1</v>
      </c>
      <c r="J30" s="11">
        <f>SUM(I30*(I30-1))</f>
        <v>0</v>
      </c>
      <c r="K30" s="12">
        <v>32200</v>
      </c>
      <c r="L30" s="24">
        <f>SUM(J30/K30)</f>
        <v>0</v>
      </c>
    </row>
    <row r="31" spans="4:60" ht="12.75">
      <c r="D31" s="1" t="s">
        <v>212</v>
      </c>
      <c r="BE31" s="3">
        <v>1</v>
      </c>
      <c r="BF31" s="11">
        <f>SUM(BE31*(BE31-1))</f>
        <v>0</v>
      </c>
      <c r="BG31" s="3">
        <v>34782</v>
      </c>
      <c r="BH31" s="24">
        <f>SUM(BF31/BG31)</f>
        <v>0</v>
      </c>
    </row>
    <row r="32" spans="3:76" ht="12.75">
      <c r="C32" t="s">
        <v>42</v>
      </c>
      <c r="D32" s="1" t="s">
        <v>43</v>
      </c>
      <c r="Q32" s="3">
        <v>1</v>
      </c>
      <c r="R32" s="11">
        <f>SUM(Q32*(Q32-1))</f>
        <v>0</v>
      </c>
      <c r="S32" s="3">
        <v>60762</v>
      </c>
      <c r="T32" s="24">
        <f>SUM(R32/S32)</f>
        <v>0</v>
      </c>
      <c r="AK32" s="3">
        <v>1</v>
      </c>
      <c r="AL32" s="11">
        <f>SUM(AK32*(AK32-1))</f>
        <v>0</v>
      </c>
      <c r="AM32" s="3">
        <v>22350</v>
      </c>
      <c r="AN32" s="24">
        <f>SUM(AL32/AM32)</f>
        <v>0</v>
      </c>
      <c r="AO32" s="3">
        <v>11</v>
      </c>
      <c r="AP32" s="11">
        <f>SUM(AO32*(AO32-1))</f>
        <v>110</v>
      </c>
      <c r="AQ32" s="3">
        <v>26406</v>
      </c>
      <c r="AR32" s="24">
        <f>SUM(AP32/AQ32)</f>
        <v>0.00416571991214118</v>
      </c>
      <c r="AS32" s="3">
        <v>5</v>
      </c>
      <c r="AT32" s="11">
        <f>SUM(AS32*(AS32-1))</f>
        <v>20</v>
      </c>
      <c r="AU32" s="3">
        <v>27722</v>
      </c>
      <c r="AV32" s="24">
        <f>SUM(AT32/AU32)</f>
        <v>0.0007214486689272058</v>
      </c>
      <c r="AW32" s="3">
        <v>28</v>
      </c>
      <c r="AX32" s="11">
        <f>SUM(AW32*(AW32-1))</f>
        <v>756</v>
      </c>
      <c r="AY32" s="3">
        <v>33672</v>
      </c>
      <c r="AZ32" s="24">
        <f>SUM(AX32/AY32)</f>
        <v>0.022451888809693513</v>
      </c>
      <c r="BI32" s="3">
        <v>1</v>
      </c>
      <c r="BJ32" s="11">
        <f>SUM(BI32*(BI32-1))</f>
        <v>0</v>
      </c>
      <c r="BK32" s="3">
        <v>23256</v>
      </c>
      <c r="BL32" s="24">
        <f>SUM(BJ32/BK32)</f>
        <v>0</v>
      </c>
      <c r="BM32" s="3">
        <v>3</v>
      </c>
      <c r="BN32" s="11">
        <f>SUM(BM32*(BM32-1))</f>
        <v>6</v>
      </c>
      <c r="BO32" s="3">
        <v>37442</v>
      </c>
      <c r="BP32" s="24">
        <f>SUM(BN32/BO32)</f>
        <v>0.00016024785000801238</v>
      </c>
      <c r="BQ32" s="3">
        <v>9</v>
      </c>
      <c r="BR32" s="11">
        <f>SUM(BQ32*(BQ32-1))</f>
        <v>72</v>
      </c>
      <c r="BS32" s="3">
        <v>33306</v>
      </c>
      <c r="BT32" s="24">
        <f>SUM(BR32/BS32)</f>
        <v>0.0021617726535759323</v>
      </c>
      <c r="BU32" s="3">
        <v>3</v>
      </c>
      <c r="BV32" s="11">
        <f>SUM(BU32*(BU32-1))</f>
        <v>6</v>
      </c>
      <c r="BW32" s="3">
        <v>28392</v>
      </c>
      <c r="BX32" s="24">
        <f>SUM(BV32/BW32)</f>
        <v>0.00021132713440405747</v>
      </c>
    </row>
    <row r="33" spans="4:28" ht="12.75">
      <c r="D33" s="1" t="s">
        <v>121</v>
      </c>
      <c r="Y33" s="3">
        <v>1</v>
      </c>
      <c r="Z33" s="11">
        <f>SUM(Y33*(Y33-1))</f>
        <v>0</v>
      </c>
      <c r="AA33" s="3">
        <v>92720</v>
      </c>
      <c r="AB33" s="24">
        <f>SUM(Z33/AA33)</f>
        <v>0</v>
      </c>
    </row>
    <row r="34" spans="4:76" ht="12.75">
      <c r="D34" s="1" t="s">
        <v>44</v>
      </c>
      <c r="AO34" s="3">
        <v>4</v>
      </c>
      <c r="AP34" s="11">
        <f>SUM(AO34*(AO34-1))</f>
        <v>12</v>
      </c>
      <c r="AQ34" s="3">
        <v>26406</v>
      </c>
      <c r="AR34" s="24">
        <f>SUM(AP34/AQ34)</f>
        <v>0.0004544421722335833</v>
      </c>
      <c r="AS34" s="3">
        <v>1</v>
      </c>
      <c r="AT34" s="11">
        <f>SUM(AS34*(AS34-1))</f>
        <v>0</v>
      </c>
      <c r="AU34" s="3">
        <v>27722</v>
      </c>
      <c r="AV34" s="24">
        <f>SUM(AT34/AU34)</f>
        <v>0</v>
      </c>
      <c r="AW34" s="3">
        <v>4</v>
      </c>
      <c r="AX34" s="11">
        <f>SUM(AW34*(AW34-1))</f>
        <v>12</v>
      </c>
      <c r="AY34" s="3">
        <v>33672</v>
      </c>
      <c r="AZ34" s="24">
        <f>SUM(AX34/AY34)</f>
        <v>0.0003563791874554526</v>
      </c>
      <c r="BA34" s="7">
        <v>1</v>
      </c>
      <c r="BB34" s="11">
        <f>SUM(BA34*(BA34-1))</f>
        <v>0</v>
      </c>
      <c r="BC34" s="3">
        <v>26732</v>
      </c>
      <c r="BD34" s="24">
        <f>SUM(BB34/BC34)</f>
        <v>0</v>
      </c>
      <c r="BM34" s="3">
        <v>2</v>
      </c>
      <c r="BN34" s="11">
        <f>SUM(BM34*(BM34-1))</f>
        <v>2</v>
      </c>
      <c r="BO34" s="3">
        <v>37442</v>
      </c>
      <c r="BP34" s="24">
        <f>SUM(BN34/BO34)</f>
        <v>5.34159500026708E-05</v>
      </c>
      <c r="BQ34" s="3">
        <v>3</v>
      </c>
      <c r="BR34" s="11">
        <f>SUM(BQ34*(BQ34-1))</f>
        <v>6</v>
      </c>
      <c r="BS34" s="3">
        <v>33306</v>
      </c>
      <c r="BT34" s="24">
        <f>SUM(BR34/BS34)</f>
        <v>0.0001801477211313277</v>
      </c>
      <c r="BU34" s="3">
        <v>2</v>
      </c>
      <c r="BV34" s="11">
        <f>SUM(BU34*(BU34-1))</f>
        <v>2</v>
      </c>
      <c r="BW34" s="3">
        <v>28392</v>
      </c>
      <c r="BX34" s="24">
        <f>SUM(BV34/BW34)</f>
        <v>7.044237813468582E-05</v>
      </c>
    </row>
    <row r="35" spans="2:64" ht="12.75">
      <c r="B35" t="s">
        <v>45</v>
      </c>
      <c r="C35" t="s">
        <v>46</v>
      </c>
      <c r="D35" s="2" t="s">
        <v>49</v>
      </c>
      <c r="AO35" s="3">
        <v>1</v>
      </c>
      <c r="AP35" s="11">
        <f>SUM(AO35*(AO35-1))</f>
        <v>0</v>
      </c>
      <c r="AQ35" s="3">
        <v>26406</v>
      </c>
      <c r="AR35" s="24">
        <f>SUM(AP35/AQ35)</f>
        <v>0</v>
      </c>
      <c r="AW35" s="3">
        <v>4</v>
      </c>
      <c r="AX35" s="11">
        <f>SUM(AW35*(AW35-1))</f>
        <v>12</v>
      </c>
      <c r="AY35" s="3">
        <v>33672</v>
      </c>
      <c r="AZ35" s="24">
        <f>SUM(AX35/AY35)</f>
        <v>0.0003563791874554526</v>
      </c>
      <c r="BI35" s="3">
        <v>4</v>
      </c>
      <c r="BJ35" s="11">
        <f>SUM(BI35*(BI35-1))</f>
        <v>12</v>
      </c>
      <c r="BK35" s="3">
        <v>23256</v>
      </c>
      <c r="BL35" s="24">
        <f>SUM(BJ35/BK35)</f>
        <v>0.0005159958720330237</v>
      </c>
    </row>
    <row r="36" spans="4:76" ht="12.75">
      <c r="D36" s="1" t="s">
        <v>47</v>
      </c>
      <c r="AK36" s="3">
        <v>1</v>
      </c>
      <c r="AL36" s="11">
        <f>SUM(AK36*(AK36-1))</f>
        <v>0</v>
      </c>
      <c r="AM36" s="3">
        <v>22350</v>
      </c>
      <c r="AN36" s="24">
        <f>SUM(AL36/AM36)</f>
        <v>0</v>
      </c>
      <c r="AS36" s="3">
        <v>1</v>
      </c>
      <c r="AT36" s="11">
        <f>SUM(AS36*(AS36-1))</f>
        <v>0</v>
      </c>
      <c r="AU36" s="3">
        <v>27722</v>
      </c>
      <c r="AV36" s="24">
        <f>SUM(AT36/AU36)</f>
        <v>0</v>
      </c>
      <c r="BU36" s="3">
        <v>1</v>
      </c>
      <c r="BV36" s="11">
        <f>SUM(BU36*(BU36-1))</f>
        <v>0</v>
      </c>
      <c r="BW36" s="3">
        <v>28392</v>
      </c>
      <c r="BX36" s="24">
        <f>SUM(BV36/BW36)</f>
        <v>0</v>
      </c>
    </row>
    <row r="37" spans="3:76" ht="12.75">
      <c r="C37" t="s">
        <v>48</v>
      </c>
      <c r="D37" s="2" t="s">
        <v>49</v>
      </c>
      <c r="M37" s="3">
        <v>3</v>
      </c>
      <c r="N37" s="11">
        <f>SUM(M37*(M37-1))</f>
        <v>6</v>
      </c>
      <c r="O37" s="3">
        <v>22650</v>
      </c>
      <c r="P37" s="24">
        <f>SUM(N37/O37)</f>
        <v>0.00026490066225165563</v>
      </c>
      <c r="AO37" s="3">
        <v>1</v>
      </c>
      <c r="AP37" s="11">
        <f>SUM(AO37*(AO37-1))</f>
        <v>0</v>
      </c>
      <c r="AQ37" s="3">
        <v>26406</v>
      </c>
      <c r="AR37" s="24">
        <f>SUM(AP37/AQ37)</f>
        <v>0</v>
      </c>
      <c r="AS37" s="3">
        <v>1</v>
      </c>
      <c r="AT37" s="11">
        <f>SUM(AS37*(AS37-1))</f>
        <v>0</v>
      </c>
      <c r="AU37" s="3">
        <v>27722</v>
      </c>
      <c r="AV37" s="24">
        <f>SUM(AT37/AU37)</f>
        <v>0</v>
      </c>
      <c r="AW37" s="3">
        <v>2</v>
      </c>
      <c r="AX37" s="11">
        <f>SUM(AW37*(AW37-1))</f>
        <v>2</v>
      </c>
      <c r="AY37" s="3">
        <v>33672</v>
      </c>
      <c r="AZ37" s="24">
        <f>SUM(AX37/AY37)</f>
        <v>5.9396531242575434E-05</v>
      </c>
      <c r="BU37" s="3">
        <v>1</v>
      </c>
      <c r="BV37" s="11">
        <f>SUM(BU37*(BU37-1))</f>
        <v>0</v>
      </c>
      <c r="BW37" s="3">
        <v>28392</v>
      </c>
      <c r="BX37" s="24">
        <f>SUM(BV37/BW37)</f>
        <v>0</v>
      </c>
    </row>
    <row r="38" spans="4:28" ht="12.75">
      <c r="D38" s="1" t="s">
        <v>50</v>
      </c>
      <c r="M38" s="3">
        <v>6</v>
      </c>
      <c r="N38" s="11">
        <f>SUM(M38*(M38-1))</f>
        <v>30</v>
      </c>
      <c r="O38" s="3">
        <v>22650</v>
      </c>
      <c r="P38" s="24">
        <f>SUM(N38/O38)</f>
        <v>0.0013245033112582781</v>
      </c>
      <c r="U38" s="3">
        <v>1</v>
      </c>
      <c r="V38" s="11">
        <f>SUM(U38*(U38-1))</f>
        <v>0</v>
      </c>
      <c r="W38" s="3">
        <v>46440</v>
      </c>
      <c r="X38" s="24">
        <f>SUM(V38/W38)</f>
        <v>0</v>
      </c>
      <c r="Y38" s="3">
        <v>2</v>
      </c>
      <c r="Z38" s="11">
        <f>SUM(Y38*(Y38-1))</f>
        <v>2</v>
      </c>
      <c r="AA38" s="3">
        <v>92720</v>
      </c>
      <c r="AB38" s="24">
        <f>SUM(Z38/AA38)</f>
        <v>2.1570319240724762E-05</v>
      </c>
    </row>
    <row r="39" spans="4:52" ht="12.75">
      <c r="D39" s="1" t="s">
        <v>53</v>
      </c>
      <c r="AS39" s="3">
        <v>1</v>
      </c>
      <c r="AT39" s="11">
        <f>SUM(AS39*(AS39-1))</f>
        <v>0</v>
      </c>
      <c r="AU39" s="3">
        <v>27722</v>
      </c>
      <c r="AV39" s="24">
        <f>SUM(AT39/AU39)</f>
        <v>0</v>
      </c>
      <c r="AW39" s="3">
        <v>6</v>
      </c>
      <c r="AX39" s="11">
        <f>SUM(AW39*(AW39-1))</f>
        <v>30</v>
      </c>
      <c r="AY39" s="3">
        <v>33672</v>
      </c>
      <c r="AZ39" s="24">
        <f>SUM(AX39/AY39)</f>
        <v>0.0008909479686386316</v>
      </c>
    </row>
    <row r="40" spans="4:52" ht="12.75">
      <c r="D40" s="1" t="s">
        <v>52</v>
      </c>
      <c r="AO40" s="3">
        <v>1</v>
      </c>
      <c r="AP40" s="11">
        <f>SUM(AO40*(AO40-1))</f>
        <v>0</v>
      </c>
      <c r="AQ40" s="3">
        <v>26406</v>
      </c>
      <c r="AR40" s="24">
        <f>SUM(AP40/AQ40)</f>
        <v>0</v>
      </c>
      <c r="AS40" s="3">
        <v>6</v>
      </c>
      <c r="AT40" s="11">
        <f>SUM(AS40*(AS40-1))</f>
        <v>30</v>
      </c>
      <c r="AU40" s="3">
        <v>27722</v>
      </c>
      <c r="AV40" s="24">
        <f>SUM(AT40/AU40)</f>
        <v>0.0010821730033908088</v>
      </c>
      <c r="AW40" s="3">
        <v>2</v>
      </c>
      <c r="AX40" s="11">
        <f>SUM(AW40*(AW40-1))</f>
        <v>2</v>
      </c>
      <c r="AY40" s="3">
        <v>33672</v>
      </c>
      <c r="AZ40" s="24">
        <f>SUM(AX40/AY40)</f>
        <v>5.9396531242575434E-05</v>
      </c>
    </row>
    <row r="41" spans="4:32" ht="12.75">
      <c r="D41" s="1" t="s">
        <v>51</v>
      </c>
      <c r="AC41" s="7">
        <v>1</v>
      </c>
      <c r="AD41" s="11">
        <f>SUM(AC41*(AC41-1))</f>
        <v>0</v>
      </c>
      <c r="AE41" s="3">
        <v>17292</v>
      </c>
      <c r="AF41" s="24">
        <f>SUM(AD41/AE41)</f>
        <v>0</v>
      </c>
    </row>
    <row r="42" spans="4:52" ht="12.75">
      <c r="D42" s="1" t="s">
        <v>90</v>
      </c>
      <c r="AW42" s="3">
        <v>1</v>
      </c>
      <c r="AX42" s="11">
        <f>SUM(AW42*(AW42-1))</f>
        <v>0</v>
      </c>
      <c r="AY42" s="3">
        <v>33672</v>
      </c>
      <c r="AZ42" s="24">
        <f>SUM(AX42/AY42)</f>
        <v>0</v>
      </c>
    </row>
    <row r="43" spans="4:28" ht="12.75">
      <c r="D43" s="1" t="s">
        <v>120</v>
      </c>
      <c r="E43" s="3">
        <v>10</v>
      </c>
      <c r="F43" s="11">
        <f>SUM(E43*(E43-1))</f>
        <v>90</v>
      </c>
      <c r="G43" s="12">
        <v>15500</v>
      </c>
      <c r="H43" s="24">
        <f>SUM(F43/G43)</f>
        <v>0.005806451612903226</v>
      </c>
      <c r="I43" s="3">
        <v>14</v>
      </c>
      <c r="J43" s="11">
        <f>SUM(I43*(I43-1))</f>
        <v>182</v>
      </c>
      <c r="K43" s="12">
        <v>32200</v>
      </c>
      <c r="L43" s="24">
        <f>SUM(J43/K43)</f>
        <v>0.005652173913043478</v>
      </c>
      <c r="M43" s="3">
        <v>9</v>
      </c>
      <c r="N43" s="11">
        <f>SUM(M43*(M43-1))</f>
        <v>72</v>
      </c>
      <c r="O43" s="3">
        <v>22650</v>
      </c>
      <c r="P43" s="24">
        <f>SUM(N43/O43)</f>
        <v>0.0031788079470198675</v>
      </c>
      <c r="Y43" s="3">
        <v>1</v>
      </c>
      <c r="Z43" s="11">
        <f>SUM(Y43*(Y43-1))</f>
        <v>0</v>
      </c>
      <c r="AA43" s="3">
        <v>92720</v>
      </c>
      <c r="AB43" s="24">
        <f>SUM(Z43/AA43)</f>
        <v>0</v>
      </c>
    </row>
    <row r="44" spans="3:60" ht="12.75">
      <c r="C44" t="s">
        <v>54</v>
      </c>
      <c r="D44" s="2" t="s">
        <v>49</v>
      </c>
      <c r="AG44" s="3">
        <v>3</v>
      </c>
      <c r="AH44" s="11">
        <f>SUM(AG44*(AG44-1))</f>
        <v>6</v>
      </c>
      <c r="AI44" s="3">
        <v>5852</v>
      </c>
      <c r="AJ44" s="24">
        <f>SUM(AH44/AI44)</f>
        <v>0.0010252904989747095</v>
      </c>
      <c r="AK44" s="3">
        <v>9</v>
      </c>
      <c r="AL44" s="11">
        <f>SUM(AK44*(AK44-1))</f>
        <v>72</v>
      </c>
      <c r="AM44" s="3">
        <v>22350</v>
      </c>
      <c r="AN44" s="24">
        <f>SUM(AL44/AM44)</f>
        <v>0.003221476510067114</v>
      </c>
      <c r="AO44" s="3">
        <v>7</v>
      </c>
      <c r="AP44" s="11">
        <f>SUM(AO44*(AO44-1))</f>
        <v>42</v>
      </c>
      <c r="AQ44" s="3">
        <v>26406</v>
      </c>
      <c r="AR44" s="24">
        <f>SUM(AP44/AQ44)</f>
        <v>0.0015905476028175414</v>
      </c>
      <c r="AS44" s="3">
        <v>4</v>
      </c>
      <c r="AT44" s="11">
        <f>SUM(AS44*(AS44-1))</f>
        <v>12</v>
      </c>
      <c r="AU44" s="3">
        <v>27722</v>
      </c>
      <c r="AV44" s="24">
        <f>SUM(AT44/AU44)</f>
        <v>0.0004328692013563235</v>
      </c>
      <c r="BA44" s="7">
        <v>3</v>
      </c>
      <c r="BB44" s="11">
        <f>SUM(BA44*(BA44-1))</f>
        <v>6</v>
      </c>
      <c r="BC44" s="3">
        <v>26732</v>
      </c>
      <c r="BD44" s="24">
        <f>SUM(BB44/BC44)</f>
        <v>0.0002244500972617088</v>
      </c>
      <c r="BE44" s="3">
        <v>1</v>
      </c>
      <c r="BF44" s="11">
        <f>SUM(BE44*(BE44-1))</f>
        <v>0</v>
      </c>
      <c r="BG44" s="3">
        <v>34782</v>
      </c>
      <c r="BH44" s="24">
        <f>SUM(BF44/BG44)</f>
        <v>0</v>
      </c>
    </row>
    <row r="45" spans="4:64" ht="12.75">
      <c r="D45" s="1" t="s">
        <v>55</v>
      </c>
      <c r="I45" s="3">
        <v>3</v>
      </c>
      <c r="J45" s="11">
        <f>SUM(I45*(I45-1))</f>
        <v>6</v>
      </c>
      <c r="K45" s="12">
        <v>32200</v>
      </c>
      <c r="L45" s="24">
        <f>SUM(J45/K45)</f>
        <v>0.00018633540372670808</v>
      </c>
      <c r="M45" s="3">
        <v>1</v>
      </c>
      <c r="N45" s="11">
        <f>SUM(M45*(M45-1))</f>
        <v>0</v>
      </c>
      <c r="O45" s="3">
        <v>22650</v>
      </c>
      <c r="P45" s="24">
        <f>SUM(N45/O45)</f>
        <v>0</v>
      </c>
      <c r="BA45" s="7">
        <v>7</v>
      </c>
      <c r="BB45" s="11">
        <f>SUM(BA45*(BA45-1))</f>
        <v>42</v>
      </c>
      <c r="BC45" s="3">
        <v>26732</v>
      </c>
      <c r="BD45" s="24">
        <f>SUM(BB45/BC45)</f>
        <v>0.0015711506808319617</v>
      </c>
      <c r="BE45" s="3">
        <v>6</v>
      </c>
      <c r="BF45" s="11">
        <f>SUM(BE45*(BE45-1))</f>
        <v>30</v>
      </c>
      <c r="BG45" s="3">
        <v>34782</v>
      </c>
      <c r="BH45" s="24">
        <f>SUM(BF45/BG45)</f>
        <v>0.0008625150940141452</v>
      </c>
      <c r="BI45" s="3">
        <v>1</v>
      </c>
      <c r="BJ45" s="11">
        <f>SUM(BI45*(BI45-1))</f>
        <v>0</v>
      </c>
      <c r="BK45" s="3">
        <v>23256</v>
      </c>
      <c r="BL45" s="24">
        <f>SUM(BJ45/BK45)</f>
        <v>0</v>
      </c>
    </row>
    <row r="46" spans="4:48" ht="12.75">
      <c r="D46" s="1" t="s">
        <v>56</v>
      </c>
      <c r="AK46" s="3">
        <v>1</v>
      </c>
      <c r="AL46" s="11">
        <f>SUM(AK46*(AK46-1))</f>
        <v>0</v>
      </c>
      <c r="AM46" s="3">
        <v>22350</v>
      </c>
      <c r="AN46" s="24">
        <f>SUM(AL46/AM46)</f>
        <v>0</v>
      </c>
      <c r="AO46" s="3">
        <v>6</v>
      </c>
      <c r="AP46" s="11">
        <f>SUM(AO46*(AO46-1))</f>
        <v>30</v>
      </c>
      <c r="AQ46" s="3">
        <v>26406</v>
      </c>
      <c r="AR46" s="24">
        <f>SUM(AP46/AQ46)</f>
        <v>0.0011361054305839581</v>
      </c>
      <c r="AS46" s="3">
        <v>5</v>
      </c>
      <c r="AT46" s="11">
        <f>SUM(AS46*(AS46-1))</f>
        <v>20</v>
      </c>
      <c r="AU46" s="3">
        <v>27722</v>
      </c>
      <c r="AV46" s="24">
        <f>SUM(AT46/AU46)</f>
        <v>0.0007214486689272058</v>
      </c>
    </row>
    <row r="47" spans="3:60" ht="12.75">
      <c r="C47" t="s">
        <v>57</v>
      </c>
      <c r="D47" s="1" t="s">
        <v>208</v>
      </c>
      <c r="BE47" s="3">
        <v>1</v>
      </c>
      <c r="BF47" s="11">
        <f>SUM(BE47*(BE47-1))</f>
        <v>0</v>
      </c>
      <c r="BG47" s="3">
        <v>34782</v>
      </c>
      <c r="BH47" s="24">
        <f>SUM(BF47/BG47)</f>
        <v>0</v>
      </c>
    </row>
    <row r="48" spans="3:40" ht="12.75">
      <c r="C48" t="s">
        <v>58</v>
      </c>
      <c r="D48" s="1" t="s">
        <v>59</v>
      </c>
      <c r="AC48" s="7">
        <v>2</v>
      </c>
      <c r="AD48" s="11">
        <f>SUM(AC48*(AC48-1))</f>
        <v>2</v>
      </c>
      <c r="AE48" s="3">
        <v>17292</v>
      </c>
      <c r="AF48" s="24">
        <f>SUM(AD48/AE48)</f>
        <v>0.00011566042100393245</v>
      </c>
      <c r="AG48" s="3">
        <v>4</v>
      </c>
      <c r="AH48" s="11">
        <f>SUM(AG48*(AG48-1))</f>
        <v>12</v>
      </c>
      <c r="AI48" s="3">
        <v>5852</v>
      </c>
      <c r="AJ48" s="24">
        <f>SUM(AH48/AI48)</f>
        <v>0.002050580997949419</v>
      </c>
      <c r="AK48" s="3">
        <v>3</v>
      </c>
      <c r="AL48" s="11">
        <f>SUM(AK48*(AK48-1))</f>
        <v>6</v>
      </c>
      <c r="AM48" s="3">
        <v>22350</v>
      </c>
      <c r="AN48" s="24">
        <f>SUM(AL48/AM48)</f>
        <v>0.00026845637583892615</v>
      </c>
    </row>
    <row r="49" spans="3:64" ht="12.75">
      <c r="C49" t="s">
        <v>60</v>
      </c>
      <c r="D49" s="1" t="s">
        <v>61</v>
      </c>
      <c r="E49" s="3">
        <v>13</v>
      </c>
      <c r="F49" s="11">
        <f>SUM(E49*(E49-1))</f>
        <v>156</v>
      </c>
      <c r="G49" s="12">
        <v>15500</v>
      </c>
      <c r="H49" s="24">
        <f>SUM(F49/G49)</f>
        <v>0.010064516129032258</v>
      </c>
      <c r="I49" s="3">
        <v>9</v>
      </c>
      <c r="J49" s="11">
        <f>SUM(I49*(I49-1))</f>
        <v>72</v>
      </c>
      <c r="K49" s="12">
        <v>32200</v>
      </c>
      <c r="L49" s="24">
        <f>SUM(J49/K49)</f>
        <v>0.0022360248447204968</v>
      </c>
      <c r="M49" s="3">
        <v>24</v>
      </c>
      <c r="N49" s="11">
        <f>SUM(M49*(M49-1))</f>
        <v>552</v>
      </c>
      <c r="O49" s="3">
        <v>22650</v>
      </c>
      <c r="P49" s="24">
        <f>SUM(N49/O49)</f>
        <v>0.024370860927152318</v>
      </c>
      <c r="Y49" s="3">
        <v>1</v>
      </c>
      <c r="Z49" s="11">
        <f>SUM(Y49*(Y49-1))</f>
        <v>0</v>
      </c>
      <c r="AA49" s="3">
        <v>92720</v>
      </c>
      <c r="AB49" s="24">
        <f>SUM(Z49/AA49)</f>
        <v>0</v>
      </c>
      <c r="AC49" s="7">
        <v>1</v>
      </c>
      <c r="AD49" s="11">
        <f>SUM(AC49*(AC49-1))</f>
        <v>0</v>
      </c>
      <c r="AE49" s="3">
        <v>17292</v>
      </c>
      <c r="AF49" s="24">
        <f>SUM(AD49/AE49)</f>
        <v>0</v>
      </c>
      <c r="AG49" s="3">
        <v>3</v>
      </c>
      <c r="AH49" s="11">
        <f>SUM(AG49*(AG49-1))</f>
        <v>6</v>
      </c>
      <c r="AI49" s="3">
        <v>5852</v>
      </c>
      <c r="AJ49" s="24">
        <f>SUM(AH49/AI49)</f>
        <v>0.0010252904989747095</v>
      </c>
      <c r="AK49" s="3">
        <v>7</v>
      </c>
      <c r="AL49" s="11">
        <f>SUM(AK49*(AK49-1))</f>
        <v>42</v>
      </c>
      <c r="AM49" s="3">
        <v>22350</v>
      </c>
      <c r="AN49" s="24">
        <f>SUM(AL49/AM49)</f>
        <v>0.0018791946308724832</v>
      </c>
      <c r="AO49" s="3">
        <v>18</v>
      </c>
      <c r="AP49" s="11">
        <f>SUM(AO49*(AO49-1))</f>
        <v>306</v>
      </c>
      <c r="AQ49" s="3">
        <v>26406</v>
      </c>
      <c r="AR49" s="24">
        <f>SUM(AP49/AQ49)</f>
        <v>0.011588275391956374</v>
      </c>
      <c r="AS49" s="3">
        <v>22</v>
      </c>
      <c r="AT49" s="11">
        <f>SUM(AS49*(AS49-1))</f>
        <v>462</v>
      </c>
      <c r="AU49" s="3">
        <v>27722</v>
      </c>
      <c r="AV49" s="24">
        <f>SUM(AT49/AU49)</f>
        <v>0.016665464252218456</v>
      </c>
      <c r="AW49" s="3">
        <v>5</v>
      </c>
      <c r="AX49" s="11">
        <f>SUM(AW49*(AW49-1))</f>
        <v>20</v>
      </c>
      <c r="AY49" s="3">
        <v>33672</v>
      </c>
      <c r="AZ49" s="24">
        <f>SUM(AX49/AY49)</f>
        <v>0.0005939653124257543</v>
      </c>
      <c r="BA49" s="7">
        <v>3</v>
      </c>
      <c r="BB49" s="11">
        <f>SUM(BA49*(BA49-1))</f>
        <v>6</v>
      </c>
      <c r="BC49" s="3">
        <v>26732</v>
      </c>
      <c r="BD49" s="24">
        <f>SUM(BB49/BC49)</f>
        <v>0.0002244500972617088</v>
      </c>
      <c r="BE49" s="3">
        <v>4</v>
      </c>
      <c r="BF49" s="11">
        <f>SUM(BE49*(BE49-1))</f>
        <v>12</v>
      </c>
      <c r="BG49" s="3">
        <v>34782</v>
      </c>
      <c r="BH49" s="24">
        <f>SUM(BF49/BG49)</f>
        <v>0.0003450060376056581</v>
      </c>
      <c r="BI49" s="3">
        <v>4</v>
      </c>
      <c r="BJ49" s="11">
        <f>SUM(BI49*(BI49-1))</f>
        <v>12</v>
      </c>
      <c r="BK49" s="3">
        <v>23256</v>
      </c>
      <c r="BL49" s="24">
        <f>SUM(BJ49/BK49)</f>
        <v>0.0005159958720330237</v>
      </c>
    </row>
    <row r="50" spans="3:76" ht="12.75">
      <c r="C50" t="s">
        <v>62</v>
      </c>
      <c r="D50" s="1" t="s">
        <v>64</v>
      </c>
      <c r="BA50" s="7">
        <v>1</v>
      </c>
      <c r="BB50" s="11">
        <f>SUM(BA50*(BA50-1))</f>
        <v>0</v>
      </c>
      <c r="BC50" s="3">
        <v>26732</v>
      </c>
      <c r="BD50" s="24">
        <f>SUM(BB50/BC50)</f>
        <v>0</v>
      </c>
      <c r="BU50" s="3">
        <v>1</v>
      </c>
      <c r="BV50" s="11">
        <f>SUM(BU50*(BU50-1))</f>
        <v>0</v>
      </c>
      <c r="BW50" s="3">
        <v>28392</v>
      </c>
      <c r="BX50" s="24">
        <f>SUM(BV50/BW50)</f>
        <v>0</v>
      </c>
    </row>
    <row r="51" spans="4:52" ht="12.75">
      <c r="D51" s="1" t="s">
        <v>63</v>
      </c>
      <c r="AO51" s="3">
        <v>1</v>
      </c>
      <c r="AP51" s="11">
        <f>SUM(AO51*(AO51-1))</f>
        <v>0</v>
      </c>
      <c r="AQ51" s="3">
        <v>26406</v>
      </c>
      <c r="AR51" s="24">
        <f>SUM(AP51/AQ51)</f>
        <v>0</v>
      </c>
      <c r="AS51" s="3">
        <v>2</v>
      </c>
      <c r="AT51" s="11">
        <f>SUM(AS51*(AS51-1))</f>
        <v>2</v>
      </c>
      <c r="AU51" s="3">
        <v>27722</v>
      </c>
      <c r="AV51" s="24">
        <f>SUM(AT51/AU51)</f>
        <v>7.214486689272058E-05</v>
      </c>
      <c r="AW51" s="3">
        <v>3</v>
      </c>
      <c r="AX51" s="11">
        <f>SUM(AW51*(AW51-1))</f>
        <v>6</v>
      </c>
      <c r="AY51" s="3">
        <v>33672</v>
      </c>
      <c r="AZ51" s="24">
        <f>SUM(AX51/AY51)</f>
        <v>0.0001781895937277263</v>
      </c>
    </row>
    <row r="52" spans="3:32" ht="12.75">
      <c r="C52" t="s">
        <v>65</v>
      </c>
      <c r="D52" s="1" t="s">
        <v>66</v>
      </c>
      <c r="AC52" s="7">
        <v>1</v>
      </c>
      <c r="AD52" s="11">
        <f>SUM(AC52*(AC52-1))</f>
        <v>0</v>
      </c>
      <c r="AE52" s="3">
        <v>17292</v>
      </c>
      <c r="AF52" s="24">
        <f>SUM(AD52/AE52)</f>
        <v>0</v>
      </c>
    </row>
    <row r="53" spans="4:76" ht="12.75">
      <c r="D53" s="1" t="s">
        <v>67</v>
      </c>
      <c r="AC53" s="7">
        <v>1</v>
      </c>
      <c r="AD53" s="11">
        <f>SUM(AC53*(AC53-1))</f>
        <v>0</v>
      </c>
      <c r="AE53" s="3">
        <v>17292</v>
      </c>
      <c r="AF53" s="24">
        <f>SUM(AD53/AE53)</f>
        <v>0</v>
      </c>
      <c r="BA53" s="7">
        <v>2</v>
      </c>
      <c r="BB53" s="11">
        <f>SUM(BA53*(BA53-1))</f>
        <v>2</v>
      </c>
      <c r="BC53" s="3">
        <v>26732</v>
      </c>
      <c r="BD53" s="24">
        <f>SUM(BB53/BC53)</f>
        <v>7.481669908723627E-05</v>
      </c>
      <c r="BE53" s="3">
        <v>2</v>
      </c>
      <c r="BF53" s="11">
        <f>SUM(BE53*(BE53-1))</f>
        <v>2</v>
      </c>
      <c r="BG53" s="3">
        <v>34782</v>
      </c>
      <c r="BH53" s="24">
        <f>SUM(BF53/BG53)</f>
        <v>5.7501006267609686E-05</v>
      </c>
      <c r="BI53" s="3">
        <v>3</v>
      </c>
      <c r="BJ53" s="11">
        <f>SUM(BI53*(BI53-1))</f>
        <v>6</v>
      </c>
      <c r="BK53" s="3">
        <v>23256</v>
      </c>
      <c r="BL53" s="24">
        <f>SUM(BJ53/BK53)</f>
        <v>0.00025799793601651185</v>
      </c>
      <c r="BQ53" s="3">
        <v>8</v>
      </c>
      <c r="BR53" s="11">
        <f>SUM(BQ53*(BQ53-1))</f>
        <v>56</v>
      </c>
      <c r="BS53" s="3">
        <v>33306</v>
      </c>
      <c r="BT53" s="24">
        <f>SUM(BR53/BS53)</f>
        <v>0.0016813787305590584</v>
      </c>
      <c r="BU53" s="3">
        <v>2</v>
      </c>
      <c r="BV53" s="11">
        <f>SUM(BU53*(BU53-1))</f>
        <v>2</v>
      </c>
      <c r="BW53" s="3">
        <v>28392</v>
      </c>
      <c r="BX53" s="24">
        <f>SUM(BV53/BW53)</f>
        <v>7.044237813468582E-05</v>
      </c>
    </row>
    <row r="54" spans="4:64" ht="12.75">
      <c r="D54" s="1" t="s">
        <v>68</v>
      </c>
      <c r="BI54" s="3">
        <v>1</v>
      </c>
      <c r="BJ54" s="11">
        <f>SUM(BI54*(BI54-1))</f>
        <v>0</v>
      </c>
      <c r="BK54" s="3">
        <v>23256</v>
      </c>
      <c r="BL54" s="24">
        <f>SUM(BJ54/BK54)</f>
        <v>0</v>
      </c>
    </row>
    <row r="55" spans="4:52" ht="12.75">
      <c r="D55" s="1" t="s">
        <v>69</v>
      </c>
      <c r="AO55" s="3">
        <v>15</v>
      </c>
      <c r="AP55" s="11">
        <f>SUM(AO55*(AO55-1))</f>
        <v>210</v>
      </c>
      <c r="AQ55" s="3">
        <v>26406</v>
      </c>
      <c r="AR55" s="24">
        <f>SUM(AP55/AQ55)</f>
        <v>0.007952738014087708</v>
      </c>
      <c r="AS55" s="3">
        <v>9</v>
      </c>
      <c r="AT55" s="11">
        <f>SUM(AS55*(AS55-1))</f>
        <v>72</v>
      </c>
      <c r="AU55" s="3">
        <v>27722</v>
      </c>
      <c r="AV55" s="24">
        <f>SUM(AT55/AU55)</f>
        <v>0.002597215208137941</v>
      </c>
      <c r="AW55" s="3">
        <v>6</v>
      </c>
      <c r="AX55" s="11">
        <f>SUM(AW55*(AW55-1))</f>
        <v>30</v>
      </c>
      <c r="AY55" s="3">
        <v>33672</v>
      </c>
      <c r="AZ55" s="24">
        <f>SUM(AX55/AY55)</f>
        <v>0.0008909479686386316</v>
      </c>
    </row>
    <row r="56" spans="4:76" ht="12.75">
      <c r="D56" s="1" t="s">
        <v>210</v>
      </c>
      <c r="BU56" s="3">
        <v>3</v>
      </c>
      <c r="BV56" s="11">
        <f>SUM(BU56*(BU56-1))</f>
        <v>6</v>
      </c>
      <c r="BW56" s="3">
        <v>28392</v>
      </c>
      <c r="BX56" s="24">
        <f>SUM(BV56/BW56)</f>
        <v>0.00021132713440405747</v>
      </c>
    </row>
    <row r="57" spans="3:76" ht="12.75">
      <c r="C57" t="s">
        <v>70</v>
      </c>
      <c r="D57" s="1" t="s">
        <v>71</v>
      </c>
      <c r="AK57" s="3">
        <v>2</v>
      </c>
      <c r="AL57" s="11">
        <f>SUM(AK57*(AK57-1))</f>
        <v>2</v>
      </c>
      <c r="AM57" s="3">
        <v>22350</v>
      </c>
      <c r="AN57" s="24">
        <f>SUM(AL57/AM57)</f>
        <v>8.94854586129754E-05</v>
      </c>
      <c r="AO57" s="3">
        <v>3</v>
      </c>
      <c r="AP57" s="11">
        <f>SUM(AO57*(AO57-1))</f>
        <v>6</v>
      </c>
      <c r="AQ57" s="3">
        <v>26406</v>
      </c>
      <c r="AR57" s="24">
        <f>SUM(AP57/AQ57)</f>
        <v>0.00022722108611679165</v>
      </c>
      <c r="AS57" s="3">
        <v>10</v>
      </c>
      <c r="AT57" s="11">
        <f>SUM(AS57*(AS57-1))</f>
        <v>90</v>
      </c>
      <c r="AU57" s="3">
        <v>27722</v>
      </c>
      <c r="AV57" s="24">
        <f>SUM(AT57/AU57)</f>
        <v>0.003246519010172426</v>
      </c>
      <c r="AW57" s="3">
        <v>15</v>
      </c>
      <c r="AX57" s="11">
        <f>SUM(AW57*(AW57-1))</f>
        <v>210</v>
      </c>
      <c r="AY57" s="3">
        <v>33672</v>
      </c>
      <c r="AZ57" s="24">
        <f>SUM(AX57/AY57)</f>
        <v>0.006236635780470421</v>
      </c>
      <c r="BA57" s="7">
        <v>19</v>
      </c>
      <c r="BB57" s="11">
        <f>SUM(BA57*(BA57-1))</f>
        <v>342</v>
      </c>
      <c r="BC57" s="3">
        <v>26732</v>
      </c>
      <c r="BD57" s="24">
        <f>SUM(BB57/BC57)</f>
        <v>0.012793655543917402</v>
      </c>
      <c r="BE57" s="3">
        <v>7</v>
      </c>
      <c r="BF57" s="11">
        <f>SUM(BE57*(BE57-1))</f>
        <v>42</v>
      </c>
      <c r="BG57" s="3">
        <v>34782</v>
      </c>
      <c r="BH57" s="24">
        <f>SUM(BF57/BG57)</f>
        <v>0.0012075211316198034</v>
      </c>
      <c r="BI57" s="3">
        <v>23</v>
      </c>
      <c r="BJ57" s="11">
        <f>SUM(BI57*(BI57-1))</f>
        <v>506</v>
      </c>
      <c r="BK57" s="3">
        <v>23256</v>
      </c>
      <c r="BL57" s="24">
        <f>SUM(BJ57/BK57)</f>
        <v>0.021757825937392502</v>
      </c>
      <c r="BM57" s="3">
        <v>3</v>
      </c>
      <c r="BN57" s="11">
        <f>SUM(BM57*(BM57-1))</f>
        <v>6</v>
      </c>
      <c r="BO57" s="3">
        <v>37442</v>
      </c>
      <c r="BP57" s="24">
        <f>SUM(BN57/BO57)</f>
        <v>0.00016024785000801238</v>
      </c>
      <c r="BQ57" s="3">
        <v>8</v>
      </c>
      <c r="BR57" s="11">
        <f>SUM(BQ57*(BQ57-1))</f>
        <v>56</v>
      </c>
      <c r="BS57" s="3">
        <v>33306</v>
      </c>
      <c r="BT57" s="24">
        <f>SUM(BR57/BS57)</f>
        <v>0.0016813787305590584</v>
      </c>
      <c r="BU57" s="3">
        <v>1</v>
      </c>
      <c r="BV57" s="11">
        <f>SUM(BU57*(BU57-1))</f>
        <v>0</v>
      </c>
      <c r="BW57" s="3">
        <v>28392</v>
      </c>
      <c r="BX57" s="24">
        <f>SUM(BV57/BW57)</f>
        <v>0</v>
      </c>
    </row>
    <row r="58" spans="3:64" ht="12.75">
      <c r="C58" t="s">
        <v>72</v>
      </c>
      <c r="D58" s="1" t="s">
        <v>75</v>
      </c>
      <c r="BI58" s="3">
        <v>10</v>
      </c>
      <c r="BJ58" s="11">
        <f>SUM(BI58*(BI58-1))</f>
        <v>90</v>
      </c>
      <c r="BK58" s="3">
        <v>23256</v>
      </c>
      <c r="BL58" s="24">
        <f>SUM(BJ58/BK58)</f>
        <v>0.003869969040247678</v>
      </c>
    </row>
    <row r="59" spans="4:64" ht="12.75">
      <c r="D59" s="1" t="s">
        <v>73</v>
      </c>
      <c r="AG59" s="3">
        <v>2</v>
      </c>
      <c r="AH59" s="11">
        <f>SUM(AG59*(AG59-1))</f>
        <v>2</v>
      </c>
      <c r="AI59" s="3">
        <v>5852</v>
      </c>
      <c r="AJ59" s="24">
        <f>SUM(AH59/AI59)</f>
        <v>0.0003417634996582365</v>
      </c>
      <c r="AK59" s="3">
        <v>2</v>
      </c>
      <c r="AL59" s="11">
        <f>SUM(AK59*(AK59-1))</f>
        <v>2</v>
      </c>
      <c r="AM59" s="3">
        <v>22350</v>
      </c>
      <c r="AN59" s="24">
        <f>SUM(AL59/AM59)</f>
        <v>8.94854586129754E-05</v>
      </c>
      <c r="BA59" s="7">
        <v>4</v>
      </c>
      <c r="BB59" s="11">
        <f>SUM(BA59*(BA59-1))</f>
        <v>12</v>
      </c>
      <c r="BC59" s="3">
        <v>26732</v>
      </c>
      <c r="BD59" s="24">
        <f>SUM(BB59/BC59)</f>
        <v>0.0004489001945234176</v>
      </c>
      <c r="BE59" s="3">
        <v>2</v>
      </c>
      <c r="BF59" s="11">
        <f>SUM(BE59*(BE59-1))</f>
        <v>2</v>
      </c>
      <c r="BG59" s="3">
        <v>34782</v>
      </c>
      <c r="BH59" s="24">
        <f>SUM(BF59/BG59)</f>
        <v>5.7501006267609686E-05</v>
      </c>
      <c r="BI59" s="3">
        <v>3</v>
      </c>
      <c r="BJ59" s="11">
        <f>SUM(BI59*(BI59-1))</f>
        <v>6</v>
      </c>
      <c r="BK59" s="3">
        <v>23256</v>
      </c>
      <c r="BL59" s="24">
        <f>SUM(BJ59/BK59)</f>
        <v>0.00025799793601651185</v>
      </c>
    </row>
    <row r="60" spans="4:64" ht="12.75">
      <c r="D60" s="1" t="s">
        <v>74</v>
      </c>
      <c r="AK60" s="3">
        <v>1</v>
      </c>
      <c r="AL60" s="11">
        <f>SUM(AK60*(AK60-1))</f>
        <v>0</v>
      </c>
      <c r="AM60" s="3">
        <v>22350</v>
      </c>
      <c r="AN60" s="24">
        <f>SUM(AL60/AM60)</f>
        <v>0</v>
      </c>
      <c r="BI60" s="3">
        <v>6</v>
      </c>
      <c r="BJ60" s="11">
        <f>SUM(BI60*(BI60-1))</f>
        <v>30</v>
      </c>
      <c r="BK60" s="3">
        <v>23256</v>
      </c>
      <c r="BL60" s="24">
        <f>SUM(BJ60/BK60)</f>
        <v>0.0012899896800825593</v>
      </c>
    </row>
    <row r="61" spans="2:64" ht="12.75">
      <c r="B61" t="s">
        <v>76</v>
      </c>
      <c r="C61" t="s">
        <v>77</v>
      </c>
      <c r="D61" s="1" t="s">
        <v>78</v>
      </c>
      <c r="BI61" s="3">
        <v>3</v>
      </c>
      <c r="BJ61" s="11">
        <f>SUM(BI61*(BI61-1))</f>
        <v>6</v>
      </c>
      <c r="BK61" s="3">
        <v>23256</v>
      </c>
      <c r="BL61" s="24">
        <f>SUM(BJ61/BK61)</f>
        <v>0.00025799793601651185</v>
      </c>
    </row>
    <row r="62" spans="4:60" ht="12.75">
      <c r="D62" s="1" t="s">
        <v>79</v>
      </c>
      <c r="BA62" s="7">
        <v>2</v>
      </c>
      <c r="BB62" s="11">
        <f>SUM(BA62*(BA62-1))</f>
        <v>2</v>
      </c>
      <c r="BC62" s="3">
        <v>26732</v>
      </c>
      <c r="BD62" s="24">
        <f>SUM(BB62/BC62)</f>
        <v>7.481669908723627E-05</v>
      </c>
      <c r="BE62" s="3">
        <v>3</v>
      </c>
      <c r="BF62" s="11">
        <f>SUM(BE62*(BE62-1))</f>
        <v>6</v>
      </c>
      <c r="BG62" s="3">
        <v>34782</v>
      </c>
      <c r="BH62" s="24">
        <f>SUM(BF62/BG62)</f>
        <v>0.00017250301880282904</v>
      </c>
    </row>
    <row r="63" spans="4:72" ht="12.75">
      <c r="D63" s="1" t="s">
        <v>87</v>
      </c>
      <c r="AG63" s="3">
        <v>2</v>
      </c>
      <c r="AH63" s="11">
        <f>SUM(AG63*(AG63-1))</f>
        <v>2</v>
      </c>
      <c r="AI63" s="3">
        <v>5852</v>
      </c>
      <c r="AJ63" s="24">
        <f>SUM(AH63/AI63)</f>
        <v>0.0003417634996582365</v>
      </c>
      <c r="BQ63" s="3">
        <v>3</v>
      </c>
      <c r="BR63" s="11">
        <f>SUM(BQ63*(BQ63-1))</f>
        <v>6</v>
      </c>
      <c r="BS63" s="3">
        <v>33306</v>
      </c>
      <c r="BT63" s="24">
        <f>SUM(BR63/BS63)</f>
        <v>0.0001801477211313277</v>
      </c>
    </row>
    <row r="64" spans="4:60" ht="12.75">
      <c r="D64" s="1" t="s">
        <v>80</v>
      </c>
      <c r="AG64" s="3">
        <v>1</v>
      </c>
      <c r="AH64" s="11">
        <f>SUM(AG64*(AG64-1))</f>
        <v>0</v>
      </c>
      <c r="AI64" s="3">
        <v>5852</v>
      </c>
      <c r="AJ64" s="24">
        <f>SUM(AH64/AI64)</f>
        <v>0</v>
      </c>
      <c r="BE64" s="3">
        <v>1</v>
      </c>
      <c r="BF64" s="11">
        <f>SUM(BE64*(BE64-1))</f>
        <v>0</v>
      </c>
      <c r="BG64" s="3">
        <v>34782</v>
      </c>
      <c r="BH64" s="24">
        <f>SUM(BF64/BG64)</f>
        <v>0</v>
      </c>
    </row>
    <row r="65" spans="4:40" ht="12.75">
      <c r="D65" s="1" t="s">
        <v>81</v>
      </c>
      <c r="AC65" s="7">
        <v>4</v>
      </c>
      <c r="AD65" s="11">
        <f>SUM(AC65*(AC65-1))</f>
        <v>12</v>
      </c>
      <c r="AE65" s="3">
        <v>17292</v>
      </c>
      <c r="AF65" s="24">
        <f>SUM(AD65/AE65)</f>
        <v>0.0006939625260235947</v>
      </c>
      <c r="AK65" s="3">
        <v>1</v>
      </c>
      <c r="AL65" s="11">
        <f>SUM(AK65*(AK65-1))</f>
        <v>0</v>
      </c>
      <c r="AM65" s="3">
        <v>22350</v>
      </c>
      <c r="AN65" s="24">
        <f>SUM(AL65/AM65)</f>
        <v>0</v>
      </c>
    </row>
    <row r="66" spans="4:40" ht="12.75">
      <c r="D66" s="1" t="s">
        <v>82</v>
      </c>
      <c r="AC66" s="7">
        <v>1</v>
      </c>
      <c r="AD66" s="11">
        <f>SUM(AC66*(AC66-1))</f>
        <v>0</v>
      </c>
      <c r="AE66" s="3">
        <v>17292</v>
      </c>
      <c r="AF66" s="24">
        <f>SUM(AD66/AE66)</f>
        <v>0</v>
      </c>
      <c r="AK66" s="3">
        <v>1</v>
      </c>
      <c r="AL66" s="11">
        <f>SUM(AK66*(AK66-1))</f>
        <v>0</v>
      </c>
      <c r="AM66" s="3">
        <v>22350</v>
      </c>
      <c r="AN66" s="24">
        <f>SUM(AL66/AM66)</f>
        <v>0</v>
      </c>
    </row>
    <row r="67" spans="4:56" ht="12.75">
      <c r="D67" s="1" t="s">
        <v>206</v>
      </c>
      <c r="BA67" s="7">
        <v>2</v>
      </c>
      <c r="BB67" s="11">
        <f>SUM(BA67*(BA67-1))</f>
        <v>2</v>
      </c>
      <c r="BC67" s="3">
        <v>26732</v>
      </c>
      <c r="BD67" s="24">
        <f>SUM(BB67/BC67)</f>
        <v>7.481669908723627E-05</v>
      </c>
    </row>
    <row r="68" spans="4:64" ht="12.75">
      <c r="D68" s="1" t="s">
        <v>209</v>
      </c>
      <c r="BI68" s="3">
        <v>1</v>
      </c>
      <c r="BJ68" s="11">
        <f>SUM(BI68*(BI68-1))</f>
        <v>0</v>
      </c>
      <c r="BK68" s="3">
        <v>23256</v>
      </c>
      <c r="BL68" s="24">
        <f>SUM(BJ68/BK68)</f>
        <v>0</v>
      </c>
    </row>
    <row r="69" spans="4:76" ht="12.75">
      <c r="D69" s="1" t="s">
        <v>83</v>
      </c>
      <c r="AG69" s="3">
        <v>4</v>
      </c>
      <c r="AH69" s="11">
        <f>SUM(AG69*(AG69-1))</f>
        <v>12</v>
      </c>
      <c r="AI69" s="3">
        <v>5852</v>
      </c>
      <c r="AJ69" s="24">
        <f>SUM(AH69/AI69)</f>
        <v>0.002050580997949419</v>
      </c>
      <c r="AK69" s="3">
        <v>1</v>
      </c>
      <c r="AL69" s="11">
        <f aca="true" t="shared" si="2" ref="AL69:AL74">SUM(AK69*(AK69-1))</f>
        <v>0</v>
      </c>
      <c r="AM69" s="3">
        <v>22350</v>
      </c>
      <c r="AN69" s="24">
        <f aca="true" t="shared" si="3" ref="AN69:AN74">SUM(AL69/AM69)</f>
        <v>0</v>
      </c>
      <c r="BA69" s="7">
        <v>18</v>
      </c>
      <c r="BB69" s="11">
        <f>SUM(BA69*(BA69-1))</f>
        <v>306</v>
      </c>
      <c r="BC69" s="3">
        <v>26732</v>
      </c>
      <c r="BD69" s="24">
        <f>SUM(BB69/BC69)</f>
        <v>0.01144695496034715</v>
      </c>
      <c r="BE69" s="3">
        <v>15</v>
      </c>
      <c r="BF69" s="11">
        <f>SUM(BE69*(BE69-1))</f>
        <v>210</v>
      </c>
      <c r="BG69" s="3">
        <v>34782</v>
      </c>
      <c r="BH69" s="24">
        <f>SUM(BF69/BG69)</f>
        <v>0.006037605658099017</v>
      </c>
      <c r="BI69" s="3">
        <v>5</v>
      </c>
      <c r="BJ69" s="11">
        <f>SUM(BI69*(BI69-1))</f>
        <v>20</v>
      </c>
      <c r="BK69" s="3">
        <v>23256</v>
      </c>
      <c r="BL69" s="24">
        <f>SUM(BJ69/BK69)</f>
        <v>0.0008599931200550396</v>
      </c>
      <c r="BQ69" s="3">
        <v>4</v>
      </c>
      <c r="BR69" s="11">
        <f>SUM(BQ69*(BQ69-1))</f>
        <v>12</v>
      </c>
      <c r="BS69" s="3">
        <v>33306</v>
      </c>
      <c r="BT69" s="24">
        <f>SUM(BR69/BS69)</f>
        <v>0.0003602954422626554</v>
      </c>
      <c r="BU69" s="3">
        <v>6</v>
      </c>
      <c r="BV69" s="11">
        <f>SUM(BU69*(BU69-1))</f>
        <v>30</v>
      </c>
      <c r="BW69" s="3">
        <v>28392</v>
      </c>
      <c r="BX69" s="24">
        <f>SUM(BV69/BW69)</f>
        <v>0.0010566356720202875</v>
      </c>
    </row>
    <row r="70" spans="4:72" ht="12.75">
      <c r="D70" s="2" t="s">
        <v>86</v>
      </c>
      <c r="AK70" s="3">
        <v>1</v>
      </c>
      <c r="AL70" s="11">
        <f t="shared" si="2"/>
        <v>0</v>
      </c>
      <c r="AM70" s="3">
        <v>22350</v>
      </c>
      <c r="AN70" s="24">
        <f t="shared" si="3"/>
        <v>0</v>
      </c>
      <c r="AS70" s="3">
        <v>1</v>
      </c>
      <c r="AT70" s="11">
        <f>SUM(AS70*(AS70-1))</f>
        <v>0</v>
      </c>
      <c r="AU70" s="3">
        <v>27722</v>
      </c>
      <c r="AV70" s="24">
        <f>SUM(AT70/AU70)</f>
        <v>0</v>
      </c>
      <c r="BQ70" s="3">
        <v>5</v>
      </c>
      <c r="BR70" s="11">
        <f>SUM(BQ70*(BQ70-1))</f>
        <v>20</v>
      </c>
      <c r="BS70" s="3">
        <v>33306</v>
      </c>
      <c r="BT70" s="24">
        <f>SUM(BR70/BS70)</f>
        <v>0.0006004924037710923</v>
      </c>
    </row>
    <row r="71" spans="4:40" ht="12.75">
      <c r="D71" s="1" t="s">
        <v>84</v>
      </c>
      <c r="AC71" s="7">
        <v>1</v>
      </c>
      <c r="AD71" s="11">
        <f>SUM(AC71*(AC71-1))</f>
        <v>0</v>
      </c>
      <c r="AE71" s="3">
        <v>17292</v>
      </c>
      <c r="AF71" s="24">
        <f>SUM(AD71/AE71)</f>
        <v>0</v>
      </c>
      <c r="AK71" s="3">
        <v>2</v>
      </c>
      <c r="AL71" s="11">
        <f t="shared" si="2"/>
        <v>2</v>
      </c>
      <c r="AM71" s="3">
        <v>22350</v>
      </c>
      <c r="AN71" s="24">
        <f t="shared" si="3"/>
        <v>8.94854586129754E-05</v>
      </c>
    </row>
    <row r="72" spans="4:76" ht="12.75">
      <c r="D72" s="1" t="s">
        <v>85</v>
      </c>
      <c r="AC72" s="7">
        <v>33</v>
      </c>
      <c r="AD72" s="11">
        <f>SUM(AC72*(AC72-1))</f>
        <v>1056</v>
      </c>
      <c r="AE72" s="3">
        <v>17292</v>
      </c>
      <c r="AF72" s="24">
        <f>SUM(AD72/AE72)</f>
        <v>0.061068702290076333</v>
      </c>
      <c r="AG72" s="3">
        <v>3</v>
      </c>
      <c r="AH72" s="11">
        <f>SUM(AG72*(AG72-1))</f>
        <v>6</v>
      </c>
      <c r="AI72" s="3">
        <v>5852</v>
      </c>
      <c r="AJ72" s="24">
        <f>SUM(AH72/AI72)</f>
        <v>0.0010252904989747095</v>
      </c>
      <c r="AK72" s="3">
        <v>24</v>
      </c>
      <c r="AL72" s="11">
        <f t="shared" si="2"/>
        <v>552</v>
      </c>
      <c r="AM72" s="3">
        <v>22350</v>
      </c>
      <c r="AN72" s="24">
        <f t="shared" si="3"/>
        <v>0.024697986577181207</v>
      </c>
      <c r="AW72" s="3">
        <v>3</v>
      </c>
      <c r="AX72" s="11">
        <f>SUM(AW72*(AW72-1))</f>
        <v>6</v>
      </c>
      <c r="AY72" s="3">
        <v>33672</v>
      </c>
      <c r="AZ72" s="24">
        <f>SUM(AX72/AY72)</f>
        <v>0.0001781895937277263</v>
      </c>
      <c r="BA72" s="7">
        <v>15</v>
      </c>
      <c r="BB72" s="11">
        <f>SUM(BA72*(BA72-1))</f>
        <v>210</v>
      </c>
      <c r="BC72" s="3">
        <v>26732</v>
      </c>
      <c r="BD72" s="24">
        <f>SUM(BB72/BC72)</f>
        <v>0.007855753404159808</v>
      </c>
      <c r="BE72" s="3">
        <v>36</v>
      </c>
      <c r="BF72" s="11">
        <f>SUM(BE72*(BE72-1))</f>
        <v>1260</v>
      </c>
      <c r="BG72" s="3">
        <v>34782</v>
      </c>
      <c r="BH72" s="24">
        <f>SUM(BF72/BG72)</f>
        <v>0.0362256339485941</v>
      </c>
      <c r="BI72" s="3">
        <v>18</v>
      </c>
      <c r="BJ72" s="11">
        <f>SUM(BI72*(BI72-1))</f>
        <v>306</v>
      </c>
      <c r="BK72" s="3">
        <v>23256</v>
      </c>
      <c r="BL72" s="24">
        <f>SUM(BJ72/BK72)</f>
        <v>0.013157894736842105</v>
      </c>
      <c r="BQ72" s="3">
        <v>1</v>
      </c>
      <c r="BR72" s="11">
        <f>SUM(BQ72*(BQ72-1))</f>
        <v>0</v>
      </c>
      <c r="BS72" s="3">
        <v>33306</v>
      </c>
      <c r="BT72" s="24">
        <f>SUM(BR72/BS72)</f>
        <v>0</v>
      </c>
      <c r="BU72" s="3">
        <v>1</v>
      </c>
      <c r="BV72" s="11">
        <f>SUM(BU72*(BU72-1))</f>
        <v>0</v>
      </c>
      <c r="BW72" s="3">
        <v>28392</v>
      </c>
      <c r="BX72" s="24">
        <f>SUM(BV72/BW72)</f>
        <v>0</v>
      </c>
    </row>
    <row r="73" spans="3:40" ht="12.75">
      <c r="C73" t="s">
        <v>88</v>
      </c>
      <c r="D73" s="1" t="s">
        <v>89</v>
      </c>
      <c r="AK73" s="3">
        <v>1</v>
      </c>
      <c r="AL73" s="11">
        <f t="shared" si="2"/>
        <v>0</v>
      </c>
      <c r="AM73" s="3">
        <v>22350</v>
      </c>
      <c r="AN73" s="24">
        <f t="shared" si="3"/>
        <v>0</v>
      </c>
    </row>
    <row r="74" spans="4:40" ht="12.75">
      <c r="D74" s="1" t="s">
        <v>188</v>
      </c>
      <c r="AK74" s="3">
        <v>1</v>
      </c>
      <c r="AL74" s="11">
        <f t="shared" si="2"/>
        <v>0</v>
      </c>
      <c r="AM74" s="3">
        <v>22350</v>
      </c>
      <c r="AN74" s="24">
        <f t="shared" si="3"/>
        <v>0</v>
      </c>
    </row>
    <row r="75" spans="3:68" ht="12.75">
      <c r="C75" t="s">
        <v>91</v>
      </c>
      <c r="D75" s="1" t="s">
        <v>95</v>
      </c>
      <c r="BM75" s="3">
        <v>1</v>
      </c>
      <c r="BN75" s="11">
        <f>SUM(BM75*(BM75-1))</f>
        <v>0</v>
      </c>
      <c r="BO75" s="3">
        <v>37442</v>
      </c>
      <c r="BP75" s="24">
        <f>SUM(BN75/BO75)</f>
        <v>0</v>
      </c>
    </row>
    <row r="76" spans="4:52" ht="12.75">
      <c r="D76" s="1" t="s">
        <v>92</v>
      </c>
      <c r="AW76" s="3">
        <v>1</v>
      </c>
      <c r="AX76" s="11">
        <f>SUM(AW76*(AW76-1))</f>
        <v>0</v>
      </c>
      <c r="AY76" s="3">
        <v>33672</v>
      </c>
      <c r="AZ76" s="24">
        <f>SUM(AX76/AY76)</f>
        <v>0</v>
      </c>
    </row>
    <row r="77" spans="4:76" ht="12.75">
      <c r="D77" s="1" t="s">
        <v>93</v>
      </c>
      <c r="E77" s="3">
        <v>8</v>
      </c>
      <c r="F77" s="11">
        <f>SUM(E77*(E77-1))</f>
        <v>56</v>
      </c>
      <c r="G77" s="12">
        <v>15500</v>
      </c>
      <c r="H77" s="24">
        <f>SUM(F77/G77)</f>
        <v>0.0036129032258064514</v>
      </c>
      <c r="I77" s="3">
        <v>15</v>
      </c>
      <c r="J77" s="11">
        <f>SUM(I77*(I77-1))</f>
        <v>210</v>
      </c>
      <c r="K77" s="12">
        <v>32200</v>
      </c>
      <c r="L77" s="24">
        <f>SUM(J77/K77)</f>
        <v>0.006521739130434782</v>
      </c>
      <c r="M77" s="3">
        <v>1</v>
      </c>
      <c r="N77" s="11">
        <f>SUM(M77*(M77-1))</f>
        <v>0</v>
      </c>
      <c r="O77" s="3">
        <v>22650</v>
      </c>
      <c r="P77" s="24">
        <f>SUM(N77/O77)</f>
        <v>0</v>
      </c>
      <c r="BA77" s="7">
        <v>6</v>
      </c>
      <c r="BB77" s="11">
        <f>SUM(BA77*(BA77-1))</f>
        <v>30</v>
      </c>
      <c r="BC77" s="3">
        <v>26732</v>
      </c>
      <c r="BD77" s="24">
        <f>SUM(BB77/BC77)</f>
        <v>0.001122250486308544</v>
      </c>
      <c r="BE77" s="3">
        <v>2</v>
      </c>
      <c r="BF77" s="11">
        <f>SUM(BE77*(BE77-1))</f>
        <v>2</v>
      </c>
      <c r="BG77" s="3">
        <v>34782</v>
      </c>
      <c r="BH77" s="24">
        <f>SUM(BF77/BG77)</f>
        <v>5.7501006267609686E-05</v>
      </c>
      <c r="BI77" s="3">
        <v>2</v>
      </c>
      <c r="BJ77" s="11">
        <f>SUM(BI77*(BI77-1))</f>
        <v>2</v>
      </c>
      <c r="BK77" s="3">
        <v>23256</v>
      </c>
      <c r="BL77" s="24">
        <f>SUM(BJ77/BK77)</f>
        <v>8.599931200550395E-05</v>
      </c>
      <c r="BQ77" s="3">
        <v>1</v>
      </c>
      <c r="BR77" s="11">
        <f>SUM(BQ77*(BQ77-1))</f>
        <v>0</v>
      </c>
      <c r="BS77" s="3">
        <v>33306</v>
      </c>
      <c r="BT77" s="24">
        <f>SUM(BR77/BS77)</f>
        <v>0</v>
      </c>
      <c r="BU77" s="3">
        <v>9</v>
      </c>
      <c r="BV77" s="11">
        <f>SUM(BU77*(BU77-1))</f>
        <v>72</v>
      </c>
      <c r="BW77" s="3">
        <v>28392</v>
      </c>
      <c r="BX77" s="24">
        <f>SUM(BV77/BW77)</f>
        <v>0.00253592561284869</v>
      </c>
    </row>
    <row r="78" spans="4:76" ht="12.75">
      <c r="D78" s="1" t="s">
        <v>94</v>
      </c>
      <c r="AW78" s="3">
        <v>1</v>
      </c>
      <c r="AX78" s="11">
        <f>SUM(AW78*(AW78-1))</f>
        <v>0</v>
      </c>
      <c r="AY78" s="3">
        <v>33672</v>
      </c>
      <c r="AZ78" s="24">
        <f>SUM(AX78/AY78)</f>
        <v>0</v>
      </c>
      <c r="BQ78" s="3">
        <v>1</v>
      </c>
      <c r="BR78" s="11">
        <f>SUM(BQ78*(BQ78-1))</f>
        <v>0</v>
      </c>
      <c r="BS78" s="3">
        <v>33306</v>
      </c>
      <c r="BT78" s="24">
        <f>SUM(BR78/BS78)</f>
        <v>0</v>
      </c>
      <c r="BU78" s="3">
        <v>2</v>
      </c>
      <c r="BV78" s="11">
        <f>SUM(BU78*(BU78-1))</f>
        <v>2</v>
      </c>
      <c r="BW78" s="3">
        <v>28392</v>
      </c>
      <c r="BX78" s="24">
        <f>SUM(BV78/BW78)</f>
        <v>7.044237813468582E-05</v>
      </c>
    </row>
    <row r="79" spans="4:16" ht="12.75">
      <c r="D79" s="1" t="s">
        <v>169</v>
      </c>
      <c r="M79" s="3">
        <v>1</v>
      </c>
      <c r="N79" s="11">
        <f>SUM(M79*(M79-1))</f>
        <v>0</v>
      </c>
      <c r="O79" s="3">
        <v>22650</v>
      </c>
      <c r="P79" s="24">
        <f>SUM(N79/O79)</f>
        <v>0</v>
      </c>
    </row>
    <row r="80" spans="3:36" ht="12.75">
      <c r="C80" t="s">
        <v>96</v>
      </c>
      <c r="D80" s="1" t="s">
        <v>97</v>
      </c>
      <c r="AG80" s="3">
        <v>1</v>
      </c>
      <c r="AH80" s="11">
        <f>SUM(AG80*(AG80-1))</f>
        <v>0</v>
      </c>
      <c r="AI80" s="3">
        <v>5852</v>
      </c>
      <c r="AJ80" s="24">
        <f>SUM(AH80/AI80)</f>
        <v>0</v>
      </c>
    </row>
    <row r="81" spans="3:56" ht="12.75">
      <c r="C81" t="s">
        <v>98</v>
      </c>
      <c r="D81" s="1" t="s">
        <v>99</v>
      </c>
      <c r="AC81" s="7">
        <v>1</v>
      </c>
      <c r="AD81" s="11">
        <f>SUM(AC81*(AC81-1))</f>
        <v>0</v>
      </c>
      <c r="AE81" s="3">
        <v>17292</v>
      </c>
      <c r="AF81" s="24">
        <f>SUM(AD81/AE81)</f>
        <v>0</v>
      </c>
      <c r="AG81" s="3">
        <v>2</v>
      </c>
      <c r="AH81" s="11">
        <f>SUM(AG81*(AG81-1))</f>
        <v>2</v>
      </c>
      <c r="AI81" s="3">
        <v>5852</v>
      </c>
      <c r="AJ81" s="24">
        <f>SUM(AH81/AI81)</f>
        <v>0.0003417634996582365</v>
      </c>
      <c r="BA81" s="7">
        <v>1</v>
      </c>
      <c r="BB81" s="11">
        <f>SUM(BA81*(BA81-1))</f>
        <v>0</v>
      </c>
      <c r="BC81" s="3">
        <v>26732</v>
      </c>
      <c r="BD81" s="24">
        <f>SUM(BB81/BC81)</f>
        <v>0</v>
      </c>
    </row>
    <row r="82" spans="4:40" ht="12.75">
      <c r="D82" s="1" t="s">
        <v>101</v>
      </c>
      <c r="AC82" s="7">
        <v>1</v>
      </c>
      <c r="AD82" s="11">
        <f>SUM(AC82*(AC82-1))</f>
        <v>0</v>
      </c>
      <c r="AE82" s="3">
        <v>17292</v>
      </c>
      <c r="AF82" s="24">
        <f>SUM(AD82/AE82)</f>
        <v>0</v>
      </c>
      <c r="AK82" s="3">
        <v>1</v>
      </c>
      <c r="AL82" s="11">
        <f>SUM(AK82*(AK82-1))</f>
        <v>0</v>
      </c>
      <c r="AM82" s="3">
        <v>22350</v>
      </c>
      <c r="AN82" s="24">
        <f>SUM(AL82/AM82)</f>
        <v>0</v>
      </c>
    </row>
    <row r="83" spans="4:40" ht="12.75">
      <c r="D83" s="1" t="s">
        <v>100</v>
      </c>
      <c r="AK83" s="3">
        <v>1</v>
      </c>
      <c r="AL83" s="11">
        <f>SUM(AK83*(AK83-1))</f>
        <v>0</v>
      </c>
      <c r="AM83" s="3">
        <v>22350</v>
      </c>
      <c r="AN83" s="24">
        <f>SUM(AL83/AM83)</f>
        <v>0</v>
      </c>
    </row>
    <row r="84" spans="4:64" ht="12.75">
      <c r="D84" s="1" t="s">
        <v>102</v>
      </c>
      <c r="BE84" s="3">
        <v>1</v>
      </c>
      <c r="BF84" s="11">
        <f>SUM(BE84*(BE84-1))</f>
        <v>0</v>
      </c>
      <c r="BG84" s="3">
        <v>34782</v>
      </c>
      <c r="BH84" s="24">
        <f>SUM(BF84/BG84)</f>
        <v>0</v>
      </c>
      <c r="BI84" s="3">
        <v>1</v>
      </c>
      <c r="BJ84" s="11">
        <f>SUM(BI84*(BI84-1))</f>
        <v>0</v>
      </c>
      <c r="BK84" s="3">
        <v>23256</v>
      </c>
      <c r="BL84" s="24">
        <f>SUM(BJ84/BK84)</f>
        <v>0</v>
      </c>
    </row>
    <row r="85" spans="2:76" ht="12.75">
      <c r="B85" t="s">
        <v>103</v>
      </c>
      <c r="C85" t="s">
        <v>104</v>
      </c>
      <c r="D85" s="1" t="s">
        <v>105</v>
      </c>
      <c r="E85" s="3">
        <v>1</v>
      </c>
      <c r="F85" s="11">
        <f>SUM(E85*(E85-1))</f>
        <v>0</v>
      </c>
      <c r="G85" s="12">
        <v>15500</v>
      </c>
      <c r="H85" s="24">
        <f>SUM(F85/G85)</f>
        <v>0</v>
      </c>
      <c r="AW85" s="3">
        <v>1</v>
      </c>
      <c r="AX85" s="11">
        <f>SUM(AW85*(AW85-1))</f>
        <v>0</v>
      </c>
      <c r="AY85" s="3">
        <v>33672</v>
      </c>
      <c r="AZ85" s="24">
        <f>SUM(AX85/AY85)</f>
        <v>0</v>
      </c>
      <c r="BU85" s="3">
        <v>1</v>
      </c>
      <c r="BV85" s="11">
        <f>SUM(BU85*(BU85-1))</f>
        <v>0</v>
      </c>
      <c r="BW85" s="3">
        <v>28392</v>
      </c>
      <c r="BX85" s="24">
        <f>SUM(BV85/BW85)</f>
        <v>0</v>
      </c>
    </row>
    <row r="86" spans="4:32" ht="12.75">
      <c r="D86" s="1" t="s">
        <v>108</v>
      </c>
      <c r="AC86" s="7">
        <v>1</v>
      </c>
      <c r="AD86" s="11">
        <f>SUM(AC86*(AC86-1))</f>
        <v>0</v>
      </c>
      <c r="AE86" s="3">
        <v>17292</v>
      </c>
      <c r="AF86" s="24">
        <f>SUM(AD86/AE86)</f>
        <v>0</v>
      </c>
    </row>
    <row r="87" spans="3:68" ht="12.75">
      <c r="C87" t="s">
        <v>106</v>
      </c>
      <c r="D87" s="1" t="s">
        <v>109</v>
      </c>
      <c r="AG87" s="3">
        <v>5</v>
      </c>
      <c r="AH87" s="11">
        <f>SUM(AG87*(AG87-1))</f>
        <v>20</v>
      </c>
      <c r="AI87" s="3">
        <v>5852</v>
      </c>
      <c r="AJ87" s="24">
        <f>SUM(AH87/AI87)</f>
        <v>0.003417634996582365</v>
      </c>
      <c r="AO87" s="3">
        <v>7</v>
      </c>
      <c r="AP87" s="11">
        <f>SUM(AO87*(AO87-1))</f>
        <v>42</v>
      </c>
      <c r="AQ87" s="3">
        <v>26406</v>
      </c>
      <c r="AR87" s="24">
        <f>SUM(AP87/AQ87)</f>
        <v>0.0015905476028175414</v>
      </c>
      <c r="AS87" s="3">
        <v>24</v>
      </c>
      <c r="AT87" s="11">
        <f>SUM(AS87*(AS87-1))</f>
        <v>552</v>
      </c>
      <c r="AU87" s="3">
        <v>27722</v>
      </c>
      <c r="AV87" s="24">
        <f>SUM(AT87/AU87)</f>
        <v>0.01991198326239088</v>
      </c>
      <c r="AW87" s="3">
        <v>14</v>
      </c>
      <c r="AX87" s="11">
        <f>SUM(AW87*(AW87-1))</f>
        <v>182</v>
      </c>
      <c r="AY87" s="3">
        <v>33672</v>
      </c>
      <c r="AZ87" s="24">
        <f>SUM(AX87/AY87)</f>
        <v>0.005405084343074364</v>
      </c>
      <c r="BE87" s="3">
        <v>2</v>
      </c>
      <c r="BF87" s="11">
        <f>SUM(BE87*(BE87-1))</f>
        <v>2</v>
      </c>
      <c r="BG87" s="3">
        <v>34782</v>
      </c>
      <c r="BH87" s="24">
        <f>SUM(BF87/BG87)</f>
        <v>5.7501006267609686E-05</v>
      </c>
      <c r="BM87" s="3">
        <v>7</v>
      </c>
      <c r="BN87" s="11">
        <f>SUM(BM87*(BM87-1))</f>
        <v>42</v>
      </c>
      <c r="BO87" s="3">
        <v>37442</v>
      </c>
      <c r="BP87" s="24">
        <f>SUM(BN87/BO87)</f>
        <v>0.0011217349500560869</v>
      </c>
    </row>
    <row r="88" spans="4:32" ht="12.75">
      <c r="D88" s="1" t="s">
        <v>110</v>
      </c>
      <c r="AC88" s="7">
        <v>4</v>
      </c>
      <c r="AD88" s="11">
        <f>SUM(AC88*(AC88-1))</f>
        <v>12</v>
      </c>
      <c r="AE88" s="3">
        <v>17292</v>
      </c>
      <c r="AF88" s="24">
        <f>SUM(AD88/AE88)</f>
        <v>0.0006939625260235947</v>
      </c>
    </row>
    <row r="89" spans="4:48" ht="12.75">
      <c r="D89" s="1" t="s">
        <v>122</v>
      </c>
      <c r="U89" s="3">
        <v>5</v>
      </c>
      <c r="V89" s="11">
        <f>SUM(U89*(U89-1))</f>
        <v>20</v>
      </c>
      <c r="W89" s="3">
        <v>46440</v>
      </c>
      <c r="X89" s="24">
        <f>SUM(V89/W89)</f>
        <v>0.0004306632213608958</v>
      </c>
      <c r="AV89" s="11"/>
    </row>
    <row r="90" spans="4:76" ht="12.75">
      <c r="D90" s="1" t="s">
        <v>198</v>
      </c>
      <c r="AV90" s="11"/>
      <c r="AZ90" s="11"/>
      <c r="BP90" s="11"/>
      <c r="BU90" s="3">
        <v>4</v>
      </c>
      <c r="BV90" s="11">
        <f>SUM(BU90*(BU90-1))</f>
        <v>12</v>
      </c>
      <c r="BW90" s="3">
        <v>28392</v>
      </c>
      <c r="BX90" s="24">
        <f>SUM(BV90/BW90)</f>
        <v>0.00042265426880811494</v>
      </c>
    </row>
    <row r="91" spans="4:76" ht="12.75">
      <c r="D91" s="1" t="s">
        <v>111</v>
      </c>
      <c r="AV91" s="11"/>
      <c r="BQ91" s="3">
        <v>3</v>
      </c>
      <c r="BR91" s="11">
        <f>SUM(BQ91*(BQ91-1))</f>
        <v>6</v>
      </c>
      <c r="BS91" s="3">
        <v>33306</v>
      </c>
      <c r="BT91" s="24">
        <f>SUM(BR91/BS91)</f>
        <v>0.0001801477211313277</v>
      </c>
      <c r="BW91" s="3"/>
      <c r="BX91" s="11"/>
    </row>
    <row r="92" spans="4:20" ht="12.75">
      <c r="D92" s="1" t="s">
        <v>107</v>
      </c>
      <c r="Q92" s="3">
        <v>4</v>
      </c>
      <c r="R92" s="11">
        <f>SUM(Q92*(Q92-1))</f>
        <v>12</v>
      </c>
      <c r="S92" s="3">
        <v>60762</v>
      </c>
      <c r="T92" s="24">
        <f>SUM(R92/S92)</f>
        <v>0.00019749185346104473</v>
      </c>
    </row>
    <row r="93" spans="4:72" ht="12.75">
      <c r="D93" s="1" t="s">
        <v>112</v>
      </c>
      <c r="T93" s="11"/>
      <c r="AR93" s="11"/>
      <c r="AZ93" s="11"/>
      <c r="BT93" s="11"/>
    </row>
    <row r="94" spans="4:68" ht="12.75">
      <c r="D94" s="1" t="s">
        <v>113</v>
      </c>
      <c r="T94" s="11"/>
      <c r="BP94" s="11"/>
    </row>
    <row r="95" spans="4:68" ht="12.75">
      <c r="D95" s="1" t="s">
        <v>123</v>
      </c>
      <c r="X95" s="11"/>
      <c r="Y95" s="3">
        <v>4</v>
      </c>
      <c r="Z95" s="11">
        <f>SUM(Y95*(Y95-1))</f>
        <v>12</v>
      </c>
      <c r="AA95" s="3">
        <v>92720</v>
      </c>
      <c r="AB95" s="24">
        <f>SUM(Z95/AA95)</f>
        <v>0.0001294219154443486</v>
      </c>
      <c r="BP95" s="11"/>
    </row>
    <row r="96" spans="4:24" ht="12.75">
      <c r="D96" s="1" t="s">
        <v>124</v>
      </c>
      <c r="X96" s="11"/>
    </row>
    <row r="97" spans="4:72" ht="12.75">
      <c r="D97" s="1" t="s">
        <v>207</v>
      </c>
      <c r="BT97" s="11"/>
    </row>
    <row r="98" spans="4:36" ht="12.75">
      <c r="D98" s="1" t="s">
        <v>187</v>
      </c>
      <c r="AJ98" s="11"/>
    </row>
    <row r="99" spans="4:76" ht="12.75">
      <c r="D99" s="1" t="s">
        <v>135</v>
      </c>
      <c r="AB99" s="11"/>
      <c r="AK99" s="3">
        <v>2</v>
      </c>
      <c r="AL99" s="11">
        <f>SUM(AK99*(AK99-1))</f>
        <v>2</v>
      </c>
      <c r="AM99" s="3">
        <v>22350</v>
      </c>
      <c r="AN99" s="24">
        <f>SUM(AL99/AM99)</f>
        <v>8.94854586129754E-05</v>
      </c>
      <c r="AV99" s="11"/>
      <c r="BI99" s="3">
        <v>1</v>
      </c>
      <c r="BJ99" s="11">
        <f>SUM(BI99*(BI99-1))</f>
        <v>0</v>
      </c>
      <c r="BK99" s="3">
        <v>23256</v>
      </c>
      <c r="BL99" s="24">
        <f>SUM(BJ99/BK99)</f>
        <v>0</v>
      </c>
      <c r="BP99" s="11"/>
      <c r="BW99" s="3"/>
      <c r="BX99" s="11"/>
    </row>
    <row r="100" spans="4:20" ht="12.75">
      <c r="D100" s="1" t="s">
        <v>136</v>
      </c>
      <c r="T100" s="11"/>
    </row>
    <row r="101" spans="4:60" ht="12.75">
      <c r="D101" s="1" t="s">
        <v>186</v>
      </c>
      <c r="AJ101" s="11"/>
      <c r="BH101" s="11"/>
    </row>
    <row r="102" spans="4:52" ht="12.75">
      <c r="D102" s="1" t="s">
        <v>137</v>
      </c>
      <c r="X102" s="11"/>
      <c r="AV102" s="11"/>
      <c r="AZ102" s="11"/>
    </row>
    <row r="103" spans="4:44" ht="12.75">
      <c r="D103" s="1" t="s">
        <v>202</v>
      </c>
      <c r="AR103" s="11"/>
    </row>
    <row r="104" spans="4:48" ht="12.75">
      <c r="D104" s="1" t="s">
        <v>199</v>
      </c>
      <c r="AV104" s="11"/>
    </row>
    <row r="105" spans="4:52" ht="12.75">
      <c r="D105" s="1" t="s">
        <v>201</v>
      </c>
      <c r="AR105" s="11"/>
      <c r="AZ105" s="11"/>
    </row>
    <row r="106" spans="4:52" ht="12.75">
      <c r="D106" s="1" t="s">
        <v>203</v>
      </c>
      <c r="AR106" s="11"/>
      <c r="AV106" s="11"/>
      <c r="AZ106" s="11"/>
    </row>
    <row r="107" spans="4:52" ht="12.75">
      <c r="D107" s="1" t="s">
        <v>138</v>
      </c>
      <c r="AB107" s="11"/>
      <c r="AZ107" s="11"/>
    </row>
    <row r="108" spans="4:24" ht="12.75">
      <c r="D108" s="1" t="s">
        <v>139</v>
      </c>
      <c r="X108" s="11"/>
    </row>
    <row r="109" spans="4:52" ht="12.75">
      <c r="D109" s="1" t="s">
        <v>170</v>
      </c>
      <c r="I109" s="3">
        <v>1</v>
      </c>
      <c r="J109" s="11">
        <f>SUM(I109*(I109-1))</f>
        <v>0</v>
      </c>
      <c r="K109" s="12">
        <v>32200</v>
      </c>
      <c r="L109" s="24">
        <f>SUM(J109/K109)</f>
        <v>0</v>
      </c>
      <c r="AE109" s="3"/>
      <c r="AF109" s="11"/>
      <c r="AJ109" s="11"/>
      <c r="AN109" s="11"/>
      <c r="AR109" s="11"/>
      <c r="AV109" s="11"/>
      <c r="AZ109" s="11"/>
    </row>
    <row r="110" spans="3:36" ht="12.75">
      <c r="C110" t="s">
        <v>114</v>
      </c>
      <c r="D110" t="s">
        <v>115</v>
      </c>
      <c r="AG110" s="3">
        <v>1</v>
      </c>
      <c r="AH110" s="11">
        <f>SUM(AG110*(AG110-1))</f>
        <v>0</v>
      </c>
      <c r="AI110" s="3">
        <v>5852</v>
      </c>
      <c r="AJ110" s="24">
        <f>SUM(AH110/AI110)</f>
        <v>0</v>
      </c>
    </row>
    <row r="111" spans="3:72" ht="12.75">
      <c r="C111" t="s">
        <v>116</v>
      </c>
      <c r="D111" s="1" t="s">
        <v>117</v>
      </c>
      <c r="I111" s="3">
        <v>1</v>
      </c>
      <c r="J111" s="11">
        <f>SUM(I111*(I111-1))</f>
        <v>0</v>
      </c>
      <c r="K111" s="12">
        <v>32200</v>
      </c>
      <c r="L111" s="24">
        <f>SUM(J111/K111)</f>
        <v>0</v>
      </c>
      <c r="AK111" s="3">
        <v>1</v>
      </c>
      <c r="AL111" s="11">
        <f>SUM(AK111*(AK111-1))</f>
        <v>0</v>
      </c>
      <c r="AM111" s="3">
        <v>22350</v>
      </c>
      <c r="AN111" s="24">
        <f>SUM(AL111/AM111)</f>
        <v>0</v>
      </c>
      <c r="AO111" s="3">
        <v>1</v>
      </c>
      <c r="AP111" s="11">
        <f>SUM(AO111*(AO111-1))</f>
        <v>0</v>
      </c>
      <c r="AQ111" s="3">
        <v>26406</v>
      </c>
      <c r="AR111" s="24">
        <f>SUM(AP111/AQ111)</f>
        <v>0</v>
      </c>
      <c r="AW111" s="3">
        <v>1</v>
      </c>
      <c r="AX111" s="11">
        <f>SUM(AW111*(AW111-1))</f>
        <v>0</v>
      </c>
      <c r="AY111" s="3">
        <v>33672</v>
      </c>
      <c r="AZ111" s="24">
        <f>SUM(AX111/AY111)</f>
        <v>0</v>
      </c>
      <c r="BQ111" s="3">
        <v>1</v>
      </c>
      <c r="BR111" s="11">
        <f>SUM(BQ111*(BQ111-1))</f>
        <v>0</v>
      </c>
      <c r="BS111" s="3">
        <v>33306</v>
      </c>
      <c r="BT111" s="24">
        <f>SUM(BR111/BS111)</f>
        <v>0</v>
      </c>
    </row>
    <row r="112" spans="3:36" ht="12.75">
      <c r="C112" t="s">
        <v>118</v>
      </c>
      <c r="D112" s="1" t="s">
        <v>119</v>
      </c>
      <c r="AG112" s="3">
        <v>3</v>
      </c>
      <c r="AH112" s="11">
        <f>SUM(AG112*(AG112-1))</f>
        <v>6</v>
      </c>
      <c r="AI112" s="3">
        <v>5852</v>
      </c>
      <c r="AJ112" s="24">
        <f>SUM(AH112/AI112)</f>
        <v>0.0010252904989747095</v>
      </c>
    </row>
    <row r="113" spans="1:72" ht="12.75">
      <c r="A113" t="s">
        <v>126</v>
      </c>
      <c r="C113" t="s">
        <v>127</v>
      </c>
      <c r="D113" s="1" t="s">
        <v>132</v>
      </c>
      <c r="E113" s="3">
        <v>3</v>
      </c>
      <c r="F113" s="11">
        <f>SUM(E113*(E113-1))</f>
        <v>6</v>
      </c>
      <c r="G113" s="12">
        <v>15500</v>
      </c>
      <c r="H113" s="24">
        <f>SUM(F113/G113)</f>
        <v>0.0003870967741935484</v>
      </c>
      <c r="I113" s="3">
        <v>5</v>
      </c>
      <c r="J113" s="11">
        <f>SUM(I113*(I113-1))</f>
        <v>20</v>
      </c>
      <c r="K113" s="12">
        <v>32200</v>
      </c>
      <c r="L113" s="24">
        <f>SUM(J113/K113)</f>
        <v>0.0006211180124223603</v>
      </c>
      <c r="M113" s="3">
        <v>6</v>
      </c>
      <c r="N113" s="11">
        <f>SUM(M113*(M113-1))</f>
        <v>30</v>
      </c>
      <c r="O113" s="3">
        <v>22650</v>
      </c>
      <c r="P113" s="24">
        <f>SUM(N113/O113)</f>
        <v>0.0013245033112582781</v>
      </c>
      <c r="AC113" s="7">
        <v>8</v>
      </c>
      <c r="AD113" s="11">
        <f>SUM(AC113*(AC113-1))</f>
        <v>56</v>
      </c>
      <c r="AE113" s="3">
        <v>17292</v>
      </c>
      <c r="AF113" s="24">
        <f>SUM(AD113/AE113)</f>
        <v>0.003238491788110109</v>
      </c>
      <c r="AG113" s="3">
        <v>3</v>
      </c>
      <c r="AH113" s="11">
        <f>SUM(AG113*(AG113-1))</f>
        <v>6</v>
      </c>
      <c r="AI113" s="3">
        <v>5852</v>
      </c>
      <c r="AJ113" s="24">
        <f>SUM(AH113/AI113)</f>
        <v>0.0010252904989747095</v>
      </c>
      <c r="AK113" s="3">
        <v>1</v>
      </c>
      <c r="AL113" s="11">
        <f>SUM(AK113*(AK113-1))</f>
        <v>0</v>
      </c>
      <c r="AM113" s="3">
        <v>22350</v>
      </c>
      <c r="AN113" s="24">
        <f>SUM(AL113/AM113)</f>
        <v>0</v>
      </c>
      <c r="AO113" s="3">
        <v>4</v>
      </c>
      <c r="AP113" s="11">
        <f>SUM(AO113*(AO113-1))</f>
        <v>12</v>
      </c>
      <c r="AQ113" s="3">
        <v>26406</v>
      </c>
      <c r="AR113" s="24">
        <f>SUM(AP113/AQ113)</f>
        <v>0.0004544421722335833</v>
      </c>
      <c r="AW113" s="3">
        <v>3</v>
      </c>
      <c r="AX113" s="11">
        <f>SUM(AW113*(AW113-1))</f>
        <v>6</v>
      </c>
      <c r="AY113" s="3">
        <v>33672</v>
      </c>
      <c r="AZ113" s="24">
        <f>SUM(AX113/AY113)</f>
        <v>0.0001781895937277263</v>
      </c>
      <c r="BM113" s="3">
        <v>1</v>
      </c>
      <c r="BN113" s="11">
        <f>SUM(BM113*(BM113-1))</f>
        <v>0</v>
      </c>
      <c r="BO113" s="3">
        <v>37442</v>
      </c>
      <c r="BP113" s="24">
        <f>SUM(BN113/BO113)</f>
        <v>0</v>
      </c>
      <c r="BQ113" s="3">
        <v>1</v>
      </c>
      <c r="BR113" s="11">
        <f>SUM(BQ113*(BQ113-1))</f>
        <v>0</v>
      </c>
      <c r="BS113" s="3">
        <v>33306</v>
      </c>
      <c r="BT113" s="24">
        <f>SUM(BR113/BS113)</f>
        <v>0</v>
      </c>
    </row>
    <row r="114" spans="4:60" ht="12.75">
      <c r="D114" s="1" t="s">
        <v>133</v>
      </c>
      <c r="P114" s="11"/>
      <c r="Q114" s="3">
        <v>10</v>
      </c>
      <c r="R114" s="11">
        <f>SUM(Q114*(Q114-1))</f>
        <v>90</v>
      </c>
      <c r="S114" s="3">
        <v>60762</v>
      </c>
      <c r="T114" s="24">
        <f>SUM(R114/S114)</f>
        <v>0.0014811889009578355</v>
      </c>
      <c r="U114" s="3">
        <v>6</v>
      </c>
      <c r="V114" s="11">
        <f>SUM(U114*(U114-1))</f>
        <v>30</v>
      </c>
      <c r="W114" s="3">
        <v>46440</v>
      </c>
      <c r="X114" s="24">
        <f>SUM(V114/W114)</f>
        <v>0.0006459948320413437</v>
      </c>
      <c r="Y114" s="3">
        <v>10</v>
      </c>
      <c r="Z114" s="11">
        <f>SUM(Y114*(Y114-1))</f>
        <v>90</v>
      </c>
      <c r="AA114" s="3">
        <v>92720</v>
      </c>
      <c r="AB114" s="24">
        <f>SUM(Z114/AA114)</f>
        <v>0.0009706643658326143</v>
      </c>
      <c r="BE114" s="3">
        <v>1</v>
      </c>
      <c r="BF114" s="11">
        <f>SUM(BE114*(BE114-1))</f>
        <v>0</v>
      </c>
      <c r="BG114" s="3">
        <v>34782</v>
      </c>
      <c r="BH114" s="24">
        <f>SUM(BF114/BG114)</f>
        <v>0</v>
      </c>
    </row>
    <row r="115" spans="4:52" ht="12.75">
      <c r="D115" s="1" t="s">
        <v>134</v>
      </c>
      <c r="T115" s="11"/>
      <c r="X115" s="11"/>
      <c r="AJ115" s="11"/>
      <c r="AR115" s="11"/>
      <c r="AS115" s="3">
        <v>7</v>
      </c>
      <c r="AT115" s="11">
        <f>SUM(AS115*(AS115-1))</f>
        <v>42</v>
      </c>
      <c r="AU115" s="3">
        <v>27722</v>
      </c>
      <c r="AV115" s="24">
        <f>SUM(AT115/AU115)</f>
        <v>0.0015150422047471323</v>
      </c>
      <c r="AZ115" s="11"/>
    </row>
    <row r="116" spans="1:28" ht="12.75">
      <c r="A116" t="s">
        <v>130</v>
      </c>
      <c r="C116" t="s">
        <v>129</v>
      </c>
      <c r="D116" s="1" t="s">
        <v>131</v>
      </c>
      <c r="Q116" s="3">
        <v>2</v>
      </c>
      <c r="R116" s="11">
        <f>SUM(Q116*(Q116-1))</f>
        <v>2</v>
      </c>
      <c r="S116" s="3">
        <v>60762</v>
      </c>
      <c r="T116" s="24">
        <f>SUM(R116/S116)</f>
        <v>3.291530891017412E-05</v>
      </c>
      <c r="U116" s="3">
        <v>1</v>
      </c>
      <c r="V116" s="11">
        <f>SUM(U116*(U116-1))</f>
        <v>0</v>
      </c>
      <c r="W116" s="3">
        <v>46440</v>
      </c>
      <c r="X116" s="24">
        <f>SUM(V116/W116)</f>
        <v>0</v>
      </c>
      <c r="Y116" s="3">
        <v>6</v>
      </c>
      <c r="Z116" s="11">
        <f>SUM(Y116*(Y116-1))</f>
        <v>30</v>
      </c>
      <c r="AA116" s="3">
        <v>92720</v>
      </c>
      <c r="AB116" s="24">
        <f>SUM(Z116/AA116)</f>
        <v>0.0003235547886108714</v>
      </c>
    </row>
    <row r="117" spans="3:52" ht="12.75">
      <c r="C117" t="s">
        <v>128</v>
      </c>
      <c r="Q117" s="3">
        <v>58</v>
      </c>
      <c r="R117" s="11">
        <f>SUM(Q117*(Q117-1))</f>
        <v>3306</v>
      </c>
      <c r="S117" s="3">
        <v>60762</v>
      </c>
      <c r="T117" s="24">
        <f>SUM(R117/S117)</f>
        <v>0.054409005628517824</v>
      </c>
      <c r="U117" s="3">
        <v>20</v>
      </c>
      <c r="V117" s="11">
        <f>SUM(U117*(U117-1))</f>
        <v>380</v>
      </c>
      <c r="W117" s="3">
        <v>46440</v>
      </c>
      <c r="X117" s="24">
        <f>SUM(V117/W117)</f>
        <v>0.00818260120585702</v>
      </c>
      <c r="Y117" s="3">
        <v>137</v>
      </c>
      <c r="Z117" s="11">
        <f>SUM(Y117*(Y117-1))</f>
        <v>18632</v>
      </c>
      <c r="AA117" s="3">
        <v>92720</v>
      </c>
      <c r="AB117" s="24">
        <f>SUM(Z117/AA117)</f>
        <v>0.2009490940465919</v>
      </c>
      <c r="AG117" s="3">
        <v>1</v>
      </c>
      <c r="AH117" s="11">
        <f>SUM(AG117*(AG117-1))</f>
        <v>0</v>
      </c>
      <c r="AI117" s="3">
        <v>5852</v>
      </c>
      <c r="AJ117" s="24">
        <f>SUM(AH117/AI117)</f>
        <v>0</v>
      </c>
      <c r="AS117" s="3">
        <v>1</v>
      </c>
      <c r="AT117" s="11">
        <f>SUM(AS117*(AS117-1))</f>
        <v>0</v>
      </c>
      <c r="AU117" s="3">
        <v>27722</v>
      </c>
      <c r="AV117" s="24">
        <f>SUM(AT117/AU117)</f>
        <v>0</v>
      </c>
      <c r="AW117" s="3">
        <v>2</v>
      </c>
      <c r="AX117" s="11">
        <f>SUM(AW117*(AW117-1))</f>
        <v>2</v>
      </c>
      <c r="AY117" s="3">
        <v>33672</v>
      </c>
      <c r="AZ117" s="24">
        <f>SUM(AX117/AY117)</f>
        <v>5.9396531242575434E-05</v>
      </c>
    </row>
    <row r="118" spans="3:28" ht="12.75">
      <c r="C118" t="s">
        <v>140</v>
      </c>
      <c r="D118" s="1" t="s">
        <v>141</v>
      </c>
      <c r="Q118" s="3">
        <v>6</v>
      </c>
      <c r="R118" s="11">
        <f>SUM(Q118*(Q118-1))</f>
        <v>30</v>
      </c>
      <c r="S118" s="3">
        <v>60762</v>
      </c>
      <c r="T118" s="24">
        <f>SUM(R118/S118)</f>
        <v>0.0004937296336526119</v>
      </c>
      <c r="U118" s="3">
        <v>11</v>
      </c>
      <c r="V118" s="11">
        <f>SUM(U118*(U118-1))</f>
        <v>110</v>
      </c>
      <c r="W118" s="3">
        <v>46440</v>
      </c>
      <c r="X118" s="24">
        <f>SUM(V118/W118)</f>
        <v>0.0023686477174849267</v>
      </c>
      <c r="Y118" s="3">
        <v>11</v>
      </c>
      <c r="Z118" s="11">
        <f>SUM(Y118*(Y118-1))</f>
        <v>110</v>
      </c>
      <c r="AA118" s="3">
        <v>92720</v>
      </c>
      <c r="AB118" s="24">
        <f>SUM(Z118/AA118)</f>
        <v>0.001186367558239862</v>
      </c>
    </row>
    <row r="119" spans="4:44" ht="12.75">
      <c r="D119" s="1" t="s">
        <v>190</v>
      </c>
      <c r="AO119" s="3">
        <v>1</v>
      </c>
      <c r="AP119" s="11">
        <f>SUM(AO119*(AO119-1))</f>
        <v>0</v>
      </c>
      <c r="AQ119" s="3">
        <v>26406</v>
      </c>
      <c r="AR119" s="24">
        <f>SUM(AP119/AQ119)</f>
        <v>0</v>
      </c>
    </row>
    <row r="120" spans="4:64" ht="12.75">
      <c r="D120" s="1" t="s">
        <v>182</v>
      </c>
      <c r="AC120" s="7">
        <v>6</v>
      </c>
      <c r="AD120" s="11">
        <f>SUM(AC120*(AC120-1))</f>
        <v>30</v>
      </c>
      <c r="AE120" s="3">
        <v>17292</v>
      </c>
      <c r="AF120" s="24">
        <f>SUM(AD120/AE120)</f>
        <v>0.0017349063150589867</v>
      </c>
      <c r="AG120" s="3">
        <v>8</v>
      </c>
      <c r="AH120" s="11">
        <f>SUM(AG120*(AG120-1))</f>
        <v>56</v>
      </c>
      <c r="AI120" s="3">
        <v>5852</v>
      </c>
      <c r="AJ120" s="24">
        <f>SUM(AH120/AI120)</f>
        <v>0.009569377990430622</v>
      </c>
      <c r="AK120" s="3">
        <v>2</v>
      </c>
      <c r="AL120" s="11">
        <f>SUM(AK120*(AK120-1))</f>
        <v>2</v>
      </c>
      <c r="AM120" s="3">
        <v>22350</v>
      </c>
      <c r="AN120" s="24">
        <f>SUM(AL120/AM120)</f>
        <v>8.94854586129754E-05</v>
      </c>
      <c r="AO120" s="3">
        <v>1</v>
      </c>
      <c r="AP120" s="11">
        <f>SUM(AO120*(AO120-1))</f>
        <v>0</v>
      </c>
      <c r="AQ120" s="3">
        <v>26406</v>
      </c>
      <c r="AR120" s="24">
        <f>SUM(AP120/AQ120)</f>
        <v>0</v>
      </c>
      <c r="BA120" s="7">
        <v>1</v>
      </c>
      <c r="BB120" s="11">
        <f>SUM(BA120*(BA120-1))</f>
        <v>0</v>
      </c>
      <c r="BC120" s="3">
        <v>26732</v>
      </c>
      <c r="BD120" s="24">
        <f>SUM(BB120/BC120)</f>
        <v>0</v>
      </c>
      <c r="BE120" s="8">
        <v>1</v>
      </c>
      <c r="BF120" s="11">
        <f>SUM(BE120*(BE120-1))</f>
        <v>0</v>
      </c>
      <c r="BG120" s="3">
        <v>34782</v>
      </c>
      <c r="BH120" s="24">
        <f>SUM(BF120/BG120)</f>
        <v>0</v>
      </c>
      <c r="BI120" s="8">
        <v>2</v>
      </c>
      <c r="BJ120" s="11">
        <f>SUM(BI120*(BI120-1))</f>
        <v>2</v>
      </c>
      <c r="BK120" s="3">
        <v>23256</v>
      </c>
      <c r="BL120" s="24">
        <f>SUM(BJ120/BK120)</f>
        <v>8.599931200550395E-05</v>
      </c>
    </row>
    <row r="121" spans="4:28" ht="12.75">
      <c r="D121" s="1" t="s">
        <v>142</v>
      </c>
      <c r="U121" s="3">
        <v>1</v>
      </c>
      <c r="V121" s="11">
        <f>SUM(U121*(U121-1))</f>
        <v>0</v>
      </c>
      <c r="W121" s="3">
        <v>46440</v>
      </c>
      <c r="X121" s="24">
        <f>SUM(V121/W121)</f>
        <v>0</v>
      </c>
      <c r="Y121" s="3">
        <v>1</v>
      </c>
      <c r="Z121" s="11">
        <f>SUM(Y121*(Y121-1))</f>
        <v>0</v>
      </c>
      <c r="AA121" s="3">
        <v>92720</v>
      </c>
      <c r="AB121" s="24">
        <f>SUM(Z121/AA121)</f>
        <v>0</v>
      </c>
    </row>
    <row r="122" spans="3:76" ht="12.75">
      <c r="C122" t="s">
        <v>143</v>
      </c>
      <c r="D122" s="1" t="s">
        <v>147</v>
      </c>
      <c r="E122" s="3">
        <v>41</v>
      </c>
      <c r="F122" s="11">
        <f>SUM(E122*(E122-1))</f>
        <v>1640</v>
      </c>
      <c r="G122" s="12">
        <v>15500</v>
      </c>
      <c r="H122" s="24">
        <f>SUM(F122/G122)</f>
        <v>0.10580645161290322</v>
      </c>
      <c r="I122" s="3">
        <v>58</v>
      </c>
      <c r="J122" s="11">
        <f>SUM(I122*(I122-1))</f>
        <v>3306</v>
      </c>
      <c r="K122" s="12">
        <v>32200</v>
      </c>
      <c r="L122" s="24">
        <f>SUM(J122/K122)</f>
        <v>0.10267080745341615</v>
      </c>
      <c r="M122" s="3">
        <v>13</v>
      </c>
      <c r="N122" s="11">
        <f>SUM(M122*(M122-1))</f>
        <v>156</v>
      </c>
      <c r="O122" s="3">
        <v>22650</v>
      </c>
      <c r="P122" s="24">
        <f>SUM(N122/O122)</f>
        <v>0.006887417218543046</v>
      </c>
      <c r="Q122" s="3">
        <v>1</v>
      </c>
      <c r="R122" s="11">
        <f>SUM(Q122*(Q122-1))</f>
        <v>0</v>
      </c>
      <c r="S122" s="3">
        <v>60762</v>
      </c>
      <c r="T122" s="24">
        <f>SUM(R122/S122)</f>
        <v>0</v>
      </c>
      <c r="U122" s="3">
        <v>3</v>
      </c>
      <c r="V122" s="11">
        <f>SUM(U122*(U122-1))</f>
        <v>6</v>
      </c>
      <c r="W122" s="3">
        <v>46440</v>
      </c>
      <c r="X122" s="24">
        <f>SUM(V122/W122)</f>
        <v>0.00012919896640826872</v>
      </c>
      <c r="Y122" s="3">
        <v>8</v>
      </c>
      <c r="Z122" s="11">
        <f>SUM(Y122*(Y122-1))</f>
        <v>56</v>
      </c>
      <c r="AA122" s="3">
        <v>92720</v>
      </c>
      <c r="AB122" s="24">
        <f>SUM(Z122/AA122)</f>
        <v>0.0006039689387402934</v>
      </c>
      <c r="AC122" s="7">
        <v>3</v>
      </c>
      <c r="AD122" s="11">
        <f>SUM(AC122*(AC122-1))</f>
        <v>6</v>
      </c>
      <c r="AE122" s="3">
        <v>17292</v>
      </c>
      <c r="AF122" s="24">
        <f>SUM(AD122/AE122)</f>
        <v>0.00034698126301179735</v>
      </c>
      <c r="AG122" s="3">
        <v>1</v>
      </c>
      <c r="AH122" s="11">
        <f>SUM(AG122*(AG122-1))</f>
        <v>0</v>
      </c>
      <c r="AI122" s="3">
        <v>5852</v>
      </c>
      <c r="AJ122" s="24">
        <f>SUM(AH122/AI122)</f>
        <v>0</v>
      </c>
      <c r="AK122" s="3">
        <v>1</v>
      </c>
      <c r="AL122" s="11">
        <f>SUM(AK122*(AK122-1))</f>
        <v>0</v>
      </c>
      <c r="AM122" s="3">
        <v>22350</v>
      </c>
      <c r="AN122" s="24">
        <f>SUM(AL122/AM122)</f>
        <v>0</v>
      </c>
      <c r="AO122" s="3">
        <v>1</v>
      </c>
      <c r="AP122" s="11">
        <f>SUM(AO122*(AO122-1))</f>
        <v>0</v>
      </c>
      <c r="AQ122" s="3">
        <v>26406</v>
      </c>
      <c r="AR122" s="24">
        <f>SUM(AP122/AQ122)</f>
        <v>0</v>
      </c>
      <c r="AS122" s="3">
        <v>2</v>
      </c>
      <c r="AT122" s="11">
        <f>SUM(AS122*(AS122-1))</f>
        <v>2</v>
      </c>
      <c r="AU122" s="3">
        <v>27722</v>
      </c>
      <c r="AV122" s="24">
        <f>SUM(AT122/AU122)</f>
        <v>7.214486689272058E-05</v>
      </c>
      <c r="BA122" s="7">
        <v>2</v>
      </c>
      <c r="BB122" s="11">
        <f>SUM(BA122*(BA122-1))</f>
        <v>2</v>
      </c>
      <c r="BC122" s="3">
        <v>26732</v>
      </c>
      <c r="BD122" s="24">
        <f>SUM(BB122/BC122)</f>
        <v>7.481669908723627E-05</v>
      </c>
      <c r="BE122" s="8">
        <v>2</v>
      </c>
      <c r="BF122" s="11">
        <f>SUM(BE122*(BE122-1))</f>
        <v>2</v>
      </c>
      <c r="BG122" s="3">
        <v>34782</v>
      </c>
      <c r="BH122" s="24">
        <f>SUM(BF122/BG122)</f>
        <v>5.7501006267609686E-05</v>
      </c>
      <c r="BI122" s="8">
        <v>1</v>
      </c>
      <c r="BJ122" s="11">
        <f>SUM(BI122*(BI122-1))</f>
        <v>0</v>
      </c>
      <c r="BK122" s="3">
        <v>23256</v>
      </c>
      <c r="BL122" s="24">
        <f>SUM(BJ122/BK122)</f>
        <v>0</v>
      </c>
      <c r="BM122" s="3">
        <v>2</v>
      </c>
      <c r="BN122" s="11">
        <f>SUM(BM122*(BM122-1))</f>
        <v>2</v>
      </c>
      <c r="BO122" s="3">
        <v>37442</v>
      </c>
      <c r="BP122" s="24">
        <f>SUM(BN122/BO122)</f>
        <v>5.34159500026708E-05</v>
      </c>
      <c r="BQ122" s="3">
        <v>3</v>
      </c>
      <c r="BR122" s="11">
        <f>SUM(BQ122*(BQ122-1))</f>
        <v>6</v>
      </c>
      <c r="BS122" s="3">
        <v>33306</v>
      </c>
      <c r="BT122" s="24">
        <f>SUM(BR122/BS122)</f>
        <v>0.0001801477211313277</v>
      </c>
      <c r="BU122" s="3">
        <v>1</v>
      </c>
      <c r="BV122" s="11">
        <f>SUM(BU122*(BU122-1))</f>
        <v>0</v>
      </c>
      <c r="BW122" s="3">
        <v>28392</v>
      </c>
      <c r="BX122" s="24">
        <f>SUM(BV122/BW122)</f>
        <v>0</v>
      </c>
    </row>
    <row r="123" spans="3:28" ht="12.75">
      <c r="C123" t="s">
        <v>144</v>
      </c>
      <c r="D123" s="1" t="s">
        <v>148</v>
      </c>
      <c r="M123" s="3">
        <v>3</v>
      </c>
      <c r="N123" s="11">
        <f>SUM(M123*(M123-1))</f>
        <v>6</v>
      </c>
      <c r="O123" s="3">
        <v>22650</v>
      </c>
      <c r="P123" s="24">
        <f>SUM(N123/O123)</f>
        <v>0.00026490066225165563</v>
      </c>
      <c r="Y123" s="3">
        <v>2</v>
      </c>
      <c r="Z123" s="11">
        <f>SUM(Y123*(Y123-1))</f>
        <v>2</v>
      </c>
      <c r="AA123" s="3">
        <v>92720</v>
      </c>
      <c r="AB123" s="24">
        <f>SUM(Z123/AA123)</f>
        <v>2.1570319240724762E-05</v>
      </c>
    </row>
    <row r="124" spans="4:76" ht="12.75">
      <c r="D124" s="1" t="s">
        <v>145</v>
      </c>
      <c r="BU124" s="3">
        <v>1</v>
      </c>
      <c r="BV124" s="11">
        <f>SUM(BU124*(BU124-1))</f>
        <v>0</v>
      </c>
      <c r="BW124" s="3">
        <v>28392</v>
      </c>
      <c r="BX124" s="24">
        <f>SUM(BV124/BW124)</f>
        <v>0</v>
      </c>
    </row>
    <row r="125" spans="4:56" ht="12.75">
      <c r="D125" s="1" t="s">
        <v>151</v>
      </c>
      <c r="E125" s="3">
        <v>3</v>
      </c>
      <c r="F125" s="11">
        <f>SUM(E125*(E125-1))</f>
        <v>6</v>
      </c>
      <c r="G125" s="12">
        <v>15500</v>
      </c>
      <c r="H125" s="24">
        <f>SUM(F125/G125)</f>
        <v>0.0003870967741935484</v>
      </c>
      <c r="I125" s="3">
        <v>10</v>
      </c>
      <c r="J125" s="11">
        <f>SUM(I125*(I125-1))</f>
        <v>90</v>
      </c>
      <c r="K125" s="12">
        <v>32200</v>
      </c>
      <c r="L125" s="24">
        <f>SUM(J125/K125)</f>
        <v>0.0027950310559006213</v>
      </c>
      <c r="M125" s="3">
        <v>5</v>
      </c>
      <c r="N125" s="11">
        <f>SUM(M125*(M125-1))</f>
        <v>20</v>
      </c>
      <c r="O125" s="3">
        <v>22650</v>
      </c>
      <c r="P125" s="24">
        <f>SUM(N125/O125)</f>
        <v>0.0008830022075055188</v>
      </c>
      <c r="Q125" s="3">
        <v>1</v>
      </c>
      <c r="R125" s="11">
        <f>SUM(Q125*(Q125-1))</f>
        <v>0</v>
      </c>
      <c r="S125" s="3">
        <v>60762</v>
      </c>
      <c r="T125" s="24">
        <f>SUM(R125/S125)</f>
        <v>0</v>
      </c>
      <c r="AO125" s="3">
        <v>1</v>
      </c>
      <c r="AP125" s="11">
        <f>SUM(AO125*(AO125-1))</f>
        <v>0</v>
      </c>
      <c r="AQ125" s="3">
        <v>26406</v>
      </c>
      <c r="AR125" s="24">
        <f>SUM(AP125/AQ125)</f>
        <v>0</v>
      </c>
      <c r="AS125" s="3">
        <v>1</v>
      </c>
      <c r="AT125" s="11">
        <f>SUM(AS125*(AS125-1))</f>
        <v>0</v>
      </c>
      <c r="AU125" s="3">
        <v>27722</v>
      </c>
      <c r="AV125" s="24">
        <f>SUM(AT125/AU125)</f>
        <v>0</v>
      </c>
      <c r="AW125" s="3">
        <v>4</v>
      </c>
      <c r="AX125" s="11">
        <f>SUM(AW125*(AW125-1))</f>
        <v>12</v>
      </c>
      <c r="AY125" s="3">
        <v>33672</v>
      </c>
      <c r="AZ125" s="24">
        <f>SUM(AX125/AY125)</f>
        <v>0.0003563791874554526</v>
      </c>
      <c r="BA125" s="7">
        <v>1</v>
      </c>
      <c r="BB125" s="11">
        <f>SUM(BA125*(BA125-1))</f>
        <v>0</v>
      </c>
      <c r="BC125" s="3">
        <v>26732</v>
      </c>
      <c r="BD125" s="24">
        <f>SUM(BB125/BC125)</f>
        <v>0</v>
      </c>
    </row>
    <row r="126" spans="4:28" ht="12.75">
      <c r="D126" s="1" t="s">
        <v>146</v>
      </c>
      <c r="Q126" s="3">
        <v>1</v>
      </c>
      <c r="R126" s="11">
        <f>SUM(Q126*(Q126-1))</f>
        <v>0</v>
      </c>
      <c r="S126" s="3">
        <v>60762</v>
      </c>
      <c r="T126" s="24">
        <f>SUM(R126/S126)</f>
        <v>0</v>
      </c>
      <c r="U126" s="3">
        <v>1</v>
      </c>
      <c r="V126" s="11">
        <f>SUM(U126*(U126-1))</f>
        <v>0</v>
      </c>
      <c r="W126" s="3">
        <v>46440</v>
      </c>
      <c r="X126" s="24">
        <f>SUM(V126/W126)</f>
        <v>0</v>
      </c>
      <c r="Y126" s="3">
        <v>2</v>
      </c>
      <c r="Z126" s="11">
        <f>SUM(Y126*(Y126-1))</f>
        <v>2</v>
      </c>
      <c r="AA126" s="3">
        <v>92720</v>
      </c>
      <c r="AB126" s="24">
        <f>SUM(Z126/AA126)</f>
        <v>2.1570319240724762E-05</v>
      </c>
    </row>
    <row r="127" spans="3:16" ht="12.75">
      <c r="C127" t="s">
        <v>149</v>
      </c>
      <c r="D127" s="1" t="s">
        <v>168</v>
      </c>
      <c r="M127" s="3">
        <v>1</v>
      </c>
      <c r="N127" s="11">
        <f>SUM(M127*(M127-1))</f>
        <v>0</v>
      </c>
      <c r="O127" s="3">
        <v>22650</v>
      </c>
      <c r="P127" s="24">
        <f>SUM(N127/O127)</f>
        <v>0</v>
      </c>
    </row>
    <row r="128" spans="4:28" ht="12.75">
      <c r="D128" s="1" t="s">
        <v>150</v>
      </c>
      <c r="Q128" s="3">
        <v>1</v>
      </c>
      <c r="R128" s="11">
        <f>SUM(Q128*(Q128-1))</f>
        <v>0</v>
      </c>
      <c r="S128" s="3">
        <v>60762</v>
      </c>
      <c r="T128" s="24">
        <f>SUM(R128/S128)</f>
        <v>0</v>
      </c>
      <c r="Y128" s="3">
        <v>5</v>
      </c>
      <c r="Z128" s="11">
        <f>SUM(Y128*(Y128-1))</f>
        <v>20</v>
      </c>
      <c r="AA128" s="3">
        <v>92720</v>
      </c>
      <c r="AB128" s="24">
        <f>SUM(Z128/AA128)</f>
        <v>0.00021570319240724764</v>
      </c>
    </row>
    <row r="129" spans="1:40" ht="12.75">
      <c r="A129" t="s">
        <v>153</v>
      </c>
      <c r="C129" t="s">
        <v>154</v>
      </c>
      <c r="D129" s="1" t="s">
        <v>185</v>
      </c>
      <c r="AK129" s="3">
        <v>2</v>
      </c>
      <c r="AL129" s="11">
        <f>SUM(AK129*(AK129-1))</f>
        <v>2</v>
      </c>
      <c r="AM129" s="3">
        <v>22350</v>
      </c>
      <c r="AN129" s="24">
        <f>SUM(AL129/AM129)</f>
        <v>8.94854586129754E-05</v>
      </c>
    </row>
    <row r="130" spans="4:36" ht="12.75">
      <c r="D130" s="1" t="s">
        <v>184</v>
      </c>
      <c r="AC130" s="7">
        <v>2</v>
      </c>
      <c r="AD130" s="11">
        <f>SUM(AC130*(AC130-1))</f>
        <v>2</v>
      </c>
      <c r="AE130" s="3">
        <v>17292</v>
      </c>
      <c r="AF130" s="24">
        <f>SUM(AD130/AE130)</f>
        <v>0.00011566042100393245</v>
      </c>
      <c r="AG130" s="3">
        <v>3</v>
      </c>
      <c r="AH130" s="11">
        <f>SUM(AG130*(AG130-1))</f>
        <v>6</v>
      </c>
      <c r="AI130" s="3">
        <v>5852</v>
      </c>
      <c r="AJ130" s="24">
        <f>SUM(AH130/AI130)</f>
        <v>0.0010252904989747095</v>
      </c>
    </row>
    <row r="131" spans="3:52" ht="12.75">
      <c r="C131" t="s">
        <v>155</v>
      </c>
      <c r="D131" s="1" t="s">
        <v>204</v>
      </c>
      <c r="AW131" s="3">
        <v>1</v>
      </c>
      <c r="AX131" s="11">
        <f>SUM(AW131*(AW131-1))</f>
        <v>0</v>
      </c>
      <c r="AY131" s="3">
        <v>33672</v>
      </c>
      <c r="AZ131" s="24">
        <f>SUM(AX131/AY131)</f>
        <v>0</v>
      </c>
    </row>
    <row r="132" spans="4:68" ht="12.75">
      <c r="D132" s="1" t="s">
        <v>213</v>
      </c>
      <c r="BM132" s="3">
        <v>1</v>
      </c>
      <c r="BN132" s="11">
        <f>SUM(BM132*(BM132-1))</f>
        <v>0</v>
      </c>
      <c r="BO132" s="3">
        <v>37442</v>
      </c>
      <c r="BP132" s="24">
        <f>SUM(BN132/BO132)</f>
        <v>0</v>
      </c>
    </row>
    <row r="133" spans="4:44" ht="12.75">
      <c r="D133" s="1" t="s">
        <v>200</v>
      </c>
      <c r="AO133" s="3">
        <v>2</v>
      </c>
      <c r="AP133" s="11">
        <f>SUM(AO133*(AO133-1))</f>
        <v>2</v>
      </c>
      <c r="AQ133" s="3">
        <v>26406</v>
      </c>
      <c r="AR133" s="24">
        <f>SUM(AP133/AQ133)</f>
        <v>7.574036203893055E-05</v>
      </c>
    </row>
    <row r="134" spans="3:12" ht="12.75">
      <c r="C134" t="s">
        <v>156</v>
      </c>
      <c r="I134" s="3">
        <v>1</v>
      </c>
      <c r="J134" s="11">
        <f>SUM(I134*(I134-1))</f>
        <v>0</v>
      </c>
      <c r="K134" s="12">
        <v>32200</v>
      </c>
      <c r="L134" s="24">
        <f>SUM(J134/K134)</f>
        <v>0</v>
      </c>
    </row>
    <row r="135" spans="1:16" ht="12.75">
      <c r="A135" t="s">
        <v>157</v>
      </c>
      <c r="C135" t="s">
        <v>173</v>
      </c>
      <c r="D135" t="s">
        <v>178</v>
      </c>
      <c r="M135" s="3">
        <v>1</v>
      </c>
      <c r="N135" s="11">
        <f>SUM(M135*(M135-1))</f>
        <v>0</v>
      </c>
      <c r="O135" s="3">
        <v>22650</v>
      </c>
      <c r="P135" s="24">
        <f>SUM(N135/O135)</f>
        <v>0</v>
      </c>
    </row>
    <row r="136" spans="4:24" ht="12.75">
      <c r="D136" s="1" t="s">
        <v>177</v>
      </c>
      <c r="U136" s="3">
        <v>2</v>
      </c>
      <c r="V136" s="11">
        <f>SUM(U136*(U136-1))</f>
        <v>2</v>
      </c>
      <c r="W136" s="3">
        <v>46440</v>
      </c>
      <c r="X136" s="24">
        <f>SUM(V136/W136)</f>
        <v>4.3066322136089577E-05</v>
      </c>
    </row>
    <row r="137" spans="3:20" ht="12.75">
      <c r="C137" t="s">
        <v>158</v>
      </c>
      <c r="D137" t="s">
        <v>159</v>
      </c>
      <c r="Q137" s="3">
        <v>8</v>
      </c>
      <c r="R137" s="11">
        <f>SUM(Q137*(Q137-1))</f>
        <v>56</v>
      </c>
      <c r="S137" s="3">
        <v>60762</v>
      </c>
      <c r="T137" s="24">
        <f>SUM(R137/S137)</f>
        <v>0.0009216286494848755</v>
      </c>
    </row>
    <row r="138" spans="4:60" ht="12.75">
      <c r="D138" s="1" t="s">
        <v>179</v>
      </c>
      <c r="T138" s="11"/>
      <c r="X138" s="11"/>
      <c r="BE138" s="3">
        <v>6</v>
      </c>
      <c r="BF138" s="11">
        <f>SUM(BE138*(BE138-1))</f>
        <v>30</v>
      </c>
      <c r="BG138" s="3">
        <v>34782</v>
      </c>
      <c r="BH138" s="24">
        <f>SUM(BF138/BG138)</f>
        <v>0.0008625150940141452</v>
      </c>
    </row>
    <row r="139" spans="4:12" ht="12.75">
      <c r="D139" s="1" t="s">
        <v>171</v>
      </c>
      <c r="E139" s="3">
        <v>9</v>
      </c>
      <c r="F139" s="11">
        <f>SUM(E139*(E139-1))</f>
        <v>72</v>
      </c>
      <c r="G139" s="12">
        <v>15500</v>
      </c>
      <c r="H139" s="24">
        <f>SUM(F139/G139)</f>
        <v>0.00464516129032258</v>
      </c>
      <c r="I139" s="3">
        <v>17</v>
      </c>
      <c r="J139" s="11">
        <f>SUM(I139*(I139-1))</f>
        <v>272</v>
      </c>
      <c r="K139" s="12">
        <v>32200</v>
      </c>
      <c r="L139" s="24">
        <f>SUM(J139/K139)</f>
        <v>0.0084472049689441</v>
      </c>
    </row>
    <row r="140" spans="4:36" ht="12.75">
      <c r="D140" s="1" t="s">
        <v>183</v>
      </c>
      <c r="AG140" s="3">
        <v>1</v>
      </c>
      <c r="AH140" s="11">
        <f>SUM(AG140*(AG140-1))</f>
        <v>0</v>
      </c>
      <c r="AI140" s="3">
        <v>5852</v>
      </c>
      <c r="AJ140" s="24">
        <f>SUM(AH140/AI140)</f>
        <v>0</v>
      </c>
    </row>
    <row r="141" spans="4:12" ht="12.75">
      <c r="D141" s="1" t="s">
        <v>172</v>
      </c>
      <c r="H141" s="11"/>
      <c r="L141" s="11"/>
    </row>
    <row r="142" spans="4:72" ht="12.75">
      <c r="D142" s="1" t="s">
        <v>160</v>
      </c>
      <c r="Y142" s="3">
        <v>2</v>
      </c>
      <c r="Z142" s="11">
        <f>SUM(Y142*(Y142-1))</f>
        <v>2</v>
      </c>
      <c r="AA142" s="3">
        <v>92720</v>
      </c>
      <c r="AB142" s="24">
        <f>SUM(Z142/AA142)</f>
        <v>2.1570319240724762E-05</v>
      </c>
      <c r="AO142" s="3">
        <v>1</v>
      </c>
      <c r="AP142" s="11">
        <f>SUM(AO142*(AO142-1))</f>
        <v>0</v>
      </c>
      <c r="AQ142" s="3">
        <v>26406</v>
      </c>
      <c r="AR142" s="24">
        <f>SUM(AP142/AQ142)</f>
        <v>0</v>
      </c>
      <c r="AS142" s="3">
        <v>1</v>
      </c>
      <c r="AT142" s="11">
        <f>SUM(AS142*(AS142-1))</f>
        <v>0</v>
      </c>
      <c r="AU142" s="3">
        <v>27722</v>
      </c>
      <c r="AV142" s="24">
        <f>SUM(AT142/AU142)</f>
        <v>0</v>
      </c>
      <c r="BA142" s="7">
        <v>3</v>
      </c>
      <c r="BB142" s="11">
        <f>SUM(BA142*(BA142-1))</f>
        <v>6</v>
      </c>
      <c r="BC142" s="3">
        <v>26732</v>
      </c>
      <c r="BD142" s="24">
        <f>SUM(BB142/BC142)</f>
        <v>0.0002244500972617088</v>
      </c>
      <c r="BH142" s="11"/>
      <c r="BI142" s="3">
        <v>3</v>
      </c>
      <c r="BJ142" s="11">
        <f>SUM(BI142*(BI142-1))</f>
        <v>6</v>
      </c>
      <c r="BK142" s="3">
        <v>23256</v>
      </c>
      <c r="BL142" s="24">
        <f>SUM(BJ142/BK142)</f>
        <v>0.00025799793601651185</v>
      </c>
      <c r="BM142" s="3">
        <v>8</v>
      </c>
      <c r="BN142" s="11">
        <f>SUM(BM142*(BM142-1))</f>
        <v>56</v>
      </c>
      <c r="BO142" s="3">
        <v>37442</v>
      </c>
      <c r="BP142" s="24">
        <f>SUM(BN142/BO142)</f>
        <v>0.0014956466000747824</v>
      </c>
      <c r="BQ142" s="3">
        <v>7</v>
      </c>
      <c r="BR142" s="11">
        <f>SUM(BQ142*(BQ142-1))</f>
        <v>42</v>
      </c>
      <c r="BS142" s="3">
        <v>33306</v>
      </c>
      <c r="BT142" s="24">
        <f>SUM(BR142/BS142)</f>
        <v>0.0012610340479192938</v>
      </c>
    </row>
    <row r="144" spans="1:28" ht="12.75">
      <c r="A144" t="s">
        <v>161</v>
      </c>
      <c r="D144" s="1" t="s">
        <v>162</v>
      </c>
      <c r="Q144" s="3">
        <v>11</v>
      </c>
      <c r="R144" s="11">
        <f>SUM(Q144*(Q144-1))</f>
        <v>110</v>
      </c>
      <c r="S144" s="3">
        <v>60762</v>
      </c>
      <c r="T144" s="24">
        <f>SUM(R144/S144)</f>
        <v>0.0018103419900595767</v>
      </c>
      <c r="U144" s="3">
        <v>4</v>
      </c>
      <c r="V144" s="11">
        <f>SUM(U144*(U144-1))</f>
        <v>12</v>
      </c>
      <c r="W144" s="3">
        <v>46440</v>
      </c>
      <c r="X144" s="24">
        <f>SUM(V144/W144)</f>
        <v>0.00025839793281653745</v>
      </c>
      <c r="Y144" s="3">
        <v>2</v>
      </c>
      <c r="Z144" s="11">
        <f>SUM(Y144*(Y144-1))</f>
        <v>2</v>
      </c>
      <c r="AA144" s="3">
        <v>92720</v>
      </c>
      <c r="AB144" s="24">
        <f>SUM(Z144/AA144)</f>
        <v>2.1570319240724762E-05</v>
      </c>
    </row>
    <row r="145" spans="1:24" ht="12.75">
      <c r="A145" t="s">
        <v>152</v>
      </c>
      <c r="U145" s="3">
        <v>1</v>
      </c>
      <c r="V145" s="11">
        <f>SUM(U145*(U145-1))</f>
        <v>0</v>
      </c>
      <c r="W145" s="3">
        <v>46440</v>
      </c>
      <c r="X145" s="24">
        <f>SUM(V145/W145)</f>
        <v>0</v>
      </c>
    </row>
    <row r="146" spans="1:72" ht="12.75">
      <c r="A146" t="s">
        <v>163</v>
      </c>
      <c r="Q146" s="3">
        <v>1</v>
      </c>
      <c r="R146" s="11">
        <f>SUM(Q146*(Q146-1))</f>
        <v>0</v>
      </c>
      <c r="S146" s="3">
        <v>60762</v>
      </c>
      <c r="T146" s="24">
        <f>SUM(R146/S146)</f>
        <v>0</v>
      </c>
      <c r="Y146" s="3">
        <v>1</v>
      </c>
      <c r="Z146" s="11">
        <f>SUM(Y146*(Y146-1))</f>
        <v>0</v>
      </c>
      <c r="AA146" s="3">
        <v>92720</v>
      </c>
      <c r="AB146" s="24">
        <f>SUM(Z146/AA146)</f>
        <v>0</v>
      </c>
      <c r="BM146" s="3">
        <v>2</v>
      </c>
      <c r="BN146" s="11">
        <f>SUM(BM146*(BM146-1))</f>
        <v>2</v>
      </c>
      <c r="BO146" s="3">
        <v>37442</v>
      </c>
      <c r="BP146" s="24">
        <f>SUM(BN146/BO146)</f>
        <v>5.34159500026708E-05</v>
      </c>
      <c r="BQ146" s="3">
        <v>1</v>
      </c>
      <c r="BR146" s="11">
        <f>SUM(BQ146*(BQ146-1))</f>
        <v>0</v>
      </c>
      <c r="BS146" s="3">
        <v>33306</v>
      </c>
      <c r="BT146" s="24">
        <f>SUM(BR146/BS146)</f>
        <v>0</v>
      </c>
    </row>
    <row r="148" spans="4:73" ht="12.75">
      <c r="D148" t="s">
        <v>174</v>
      </c>
      <c r="E148" s="3">
        <f>COUNT(E4:E146)</f>
        <v>9</v>
      </c>
      <c r="I148" s="3">
        <f>COUNT(I4:I146)</f>
        <v>13</v>
      </c>
      <c r="M148" s="3">
        <f>COUNT(M4:M146)</f>
        <v>15</v>
      </c>
      <c r="Q148" s="3">
        <f>COUNT(Q4:Q146)</f>
        <v>18</v>
      </c>
      <c r="U148" s="3">
        <f>COUNT(U4:U146)</f>
        <v>16</v>
      </c>
      <c r="Y148" s="3">
        <f>COUNT(Y4:Y146)</f>
        <v>19</v>
      </c>
      <c r="AC148" s="7">
        <f>COUNT(AC4:AC146)</f>
        <v>20</v>
      </c>
      <c r="AG148" s="3">
        <f>COUNT(AG4:AG146)</f>
        <v>21</v>
      </c>
      <c r="AK148" s="3">
        <f>COUNT(AK4:AK146)</f>
        <v>35</v>
      </c>
      <c r="AO148" s="3">
        <f>COUNT(AO4:AO146)</f>
        <v>31</v>
      </c>
      <c r="AS148" s="3">
        <f>COUNT(AS4:AS146)</f>
        <v>29</v>
      </c>
      <c r="AW148" s="3">
        <f>COUNT(AW4:AW146)</f>
        <v>30</v>
      </c>
      <c r="AZ148" s="13"/>
      <c r="BA148" s="3">
        <f>COUNT(BA4:BA146)</f>
        <v>22</v>
      </c>
      <c r="BB148" s="3"/>
      <c r="BC148" s="3"/>
      <c r="BD148" s="3"/>
      <c r="BE148" s="3">
        <f>COUNT(BE4:BE146)</f>
        <v>25</v>
      </c>
      <c r="BI148" s="3">
        <f>COUNT(BI4:BI146)</f>
        <v>26</v>
      </c>
      <c r="BM148" s="3">
        <f>COUNT(BM4:BM146)</f>
        <v>16</v>
      </c>
      <c r="BQ148" s="3">
        <f>COUNT(BQ4:BQ146)</f>
        <v>22</v>
      </c>
      <c r="BU148" s="3">
        <f>COUNT(BU4:BU146)</f>
        <v>26</v>
      </c>
    </row>
    <row r="149" spans="4:73" ht="12.75">
      <c r="D149" t="s">
        <v>175</v>
      </c>
      <c r="E149" s="3">
        <f>SUM(E4:E146)</f>
        <v>125</v>
      </c>
      <c r="I149" s="3">
        <f>SUM(I4:I146)</f>
        <v>180</v>
      </c>
      <c r="M149" s="3">
        <f>SUM(M4:M146)</f>
        <v>151</v>
      </c>
      <c r="Q149" s="3">
        <f>SUM(Q4:Q146)</f>
        <v>247</v>
      </c>
      <c r="U149" s="3">
        <f>SUM(U4:U146)</f>
        <v>216</v>
      </c>
      <c r="Y149" s="3">
        <f>SUM(Y4:Y146)</f>
        <v>305</v>
      </c>
      <c r="AC149" s="7">
        <f>SUM(AC4:AC146)</f>
        <v>132</v>
      </c>
      <c r="AG149" s="3">
        <f>SUM(AG4:AG146)</f>
        <v>77</v>
      </c>
      <c r="AK149" s="3">
        <f>SUM(AK4:AK146)</f>
        <v>150</v>
      </c>
      <c r="AO149" s="3">
        <f>SUM(AO4:AO146)</f>
        <v>163</v>
      </c>
      <c r="AS149" s="3">
        <f>SUM(AS4:AS146)</f>
        <v>167</v>
      </c>
      <c r="AW149" s="3">
        <f>SUM(AW4:AW146)</f>
        <v>184</v>
      </c>
      <c r="AZ149" s="13"/>
      <c r="BA149" s="3">
        <f>SUM(BA4:BA146)</f>
        <v>164</v>
      </c>
      <c r="BB149" s="3"/>
      <c r="BC149" s="3"/>
      <c r="BD149" s="3"/>
      <c r="BE149" s="3">
        <f>SUM(BE4:BE146)</f>
        <v>187</v>
      </c>
      <c r="BI149" s="3">
        <f>SUM(BI4:BI146)</f>
        <v>153</v>
      </c>
      <c r="BM149" s="3">
        <f>SUM(BM4:BM146)</f>
        <v>194</v>
      </c>
      <c r="BQ149" s="3">
        <f>SUM(BQ4:BQ146)</f>
        <v>183</v>
      </c>
      <c r="BU149" s="3">
        <f>SUM(BU4:BU146)</f>
        <v>169</v>
      </c>
    </row>
    <row r="153" spans="4:73" ht="12.75">
      <c r="D153" t="s">
        <v>214</v>
      </c>
      <c r="E153" s="3">
        <f>COUNT(E24:E34)</f>
        <v>0</v>
      </c>
      <c r="I153" s="3">
        <f>COUNT(I24:I34)</f>
        <v>1</v>
      </c>
      <c r="M153" s="3">
        <f>COUNT(M24:M34)</f>
        <v>0</v>
      </c>
      <c r="Q153" s="3">
        <f>COUNT(Q24:Q34)</f>
        <v>1</v>
      </c>
      <c r="U153" s="3">
        <f>COUNT(U24:U34)</f>
        <v>0</v>
      </c>
      <c r="Y153" s="3">
        <f>COUNT(Y24:Y34)</f>
        <v>1</v>
      </c>
      <c r="AB153" s="13"/>
      <c r="AC153" s="3">
        <f>COUNT(AC24:AC34)</f>
        <v>0</v>
      </c>
      <c r="AD153" s="3"/>
      <c r="AE153" s="3"/>
      <c r="AF153" s="3"/>
      <c r="AG153" s="3">
        <f>COUNT(AG24:AG34)</f>
        <v>0</v>
      </c>
      <c r="AK153" s="3">
        <f>COUNT(AK24:AK34)</f>
        <v>3</v>
      </c>
      <c r="AO153" s="3">
        <f>COUNT(AO24:AO34)</f>
        <v>5</v>
      </c>
      <c r="AS153" s="3">
        <f>COUNT(AS24:AS34)</f>
        <v>5</v>
      </c>
      <c r="AW153" s="3">
        <f>COUNT(AW24:AW34)</f>
        <v>4</v>
      </c>
      <c r="AZ153" s="13"/>
      <c r="BA153" s="3">
        <f>COUNT(BA24:BA34)</f>
        <v>3</v>
      </c>
      <c r="BB153" s="3"/>
      <c r="BC153" s="3"/>
      <c r="BD153" s="3"/>
      <c r="BE153" s="3">
        <f>COUNT(BE24:BE34)</f>
        <v>3</v>
      </c>
      <c r="BI153" s="3">
        <f>COUNT(BI24:BI34)</f>
        <v>3</v>
      </c>
      <c r="BM153" s="3">
        <f>COUNT(BM24:BM34)</f>
        <v>3</v>
      </c>
      <c r="BQ153" s="3">
        <f>COUNT(BQ24:BQ34)</f>
        <v>3</v>
      </c>
      <c r="BU153" s="3">
        <f>COUNT(BU24:BU34)</f>
        <v>5</v>
      </c>
    </row>
    <row r="154" spans="4:73" ht="12.75">
      <c r="D154" t="s">
        <v>215</v>
      </c>
      <c r="E154" s="9">
        <f>SUM(E24:E34)/E149*100</f>
        <v>0</v>
      </c>
      <c r="G154" s="9"/>
      <c r="H154" s="9"/>
      <c r="I154" s="9">
        <f>SUM(I24:I34)/I149*100</f>
        <v>0.5555555555555556</v>
      </c>
      <c r="K154" s="9"/>
      <c r="L154" s="9"/>
      <c r="M154" s="9">
        <f>SUM(M24:M34)/M149*100</f>
        <v>0</v>
      </c>
      <c r="N154" s="9"/>
      <c r="O154" s="9"/>
      <c r="P154" s="9"/>
      <c r="Q154" s="9">
        <f>SUM(Q24:Q34)/Q149*100</f>
        <v>0.4048582995951417</v>
      </c>
      <c r="R154" s="9"/>
      <c r="S154" s="9"/>
      <c r="T154" s="9"/>
      <c r="U154" s="9">
        <f>SUM(U24:U34)/U149*100</f>
        <v>0</v>
      </c>
      <c r="V154" s="9"/>
      <c r="W154" s="9"/>
      <c r="X154" s="9"/>
      <c r="Y154" s="9">
        <f>SUM(Y24:Y34)/Y149*100</f>
        <v>0.32786885245901637</v>
      </c>
      <c r="Z154" s="9"/>
      <c r="AA154" s="9"/>
      <c r="AB154" s="14"/>
      <c r="AC154" s="9">
        <f>SUM(AC24:AC34)/AC149*100</f>
        <v>0</v>
      </c>
      <c r="AD154" s="9"/>
      <c r="AE154" s="9"/>
      <c r="AF154" s="9"/>
      <c r="AG154" s="9">
        <f>SUM(AG24:AG34)/AG149*100</f>
        <v>0</v>
      </c>
      <c r="AH154" s="9"/>
      <c r="AI154" s="9"/>
      <c r="AJ154" s="9"/>
      <c r="AK154" s="9">
        <f>SUM(AK24:AK34)/AK149*100</f>
        <v>2</v>
      </c>
      <c r="AL154" s="9"/>
      <c r="AM154" s="9"/>
      <c r="AN154" s="9"/>
      <c r="AO154" s="9">
        <f>SUM(AO24:AO34)/AO149*100</f>
        <v>15.337423312883436</v>
      </c>
      <c r="AP154" s="9"/>
      <c r="AQ154" s="9"/>
      <c r="AR154" s="9"/>
      <c r="AS154" s="9">
        <f>SUM(AS24:AS34)/AS149*100</f>
        <v>11.976047904191617</v>
      </c>
      <c r="AT154" s="9"/>
      <c r="AU154" s="9"/>
      <c r="AV154" s="9"/>
      <c r="AW154" s="9">
        <f>SUM(AW24:AW34)/AW149*100</f>
        <v>19.021739130434785</v>
      </c>
      <c r="AX154" s="9"/>
      <c r="AY154" s="9"/>
      <c r="AZ154" s="14"/>
      <c r="BA154" s="9">
        <f>SUM(BA24:BA34)/BA149*100</f>
        <v>7.317073170731707</v>
      </c>
      <c r="BB154" s="9"/>
      <c r="BC154" s="9"/>
      <c r="BD154" s="9"/>
      <c r="BE154" s="9">
        <f>SUM(BE24:BE34)/BE149*100</f>
        <v>17.11229946524064</v>
      </c>
      <c r="BF154" s="9"/>
      <c r="BG154" s="9"/>
      <c r="BH154" s="9"/>
      <c r="BI154" s="9">
        <f>SUM(BI24:BI34)/BI149*100</f>
        <v>4.57516339869281</v>
      </c>
      <c r="BJ154" s="9"/>
      <c r="BK154" s="9"/>
      <c r="BL154" s="9"/>
      <c r="BM154" s="9">
        <f>SUM(BM24:BM34)/BM149*100</f>
        <v>7.731958762886598</v>
      </c>
      <c r="BN154" s="9"/>
      <c r="BO154" s="9"/>
      <c r="BP154" s="9"/>
      <c r="BQ154" s="9">
        <f>SUM(BQ24:BQ34)/BQ149*100</f>
        <v>13.114754098360656</v>
      </c>
      <c r="BR154" s="9"/>
      <c r="BS154" s="9"/>
      <c r="BT154" s="9"/>
      <c r="BU154" s="9">
        <f>SUM(BU24:BU34)/BU149*100</f>
        <v>17.159763313609467</v>
      </c>
    </row>
    <row r="155" spans="4:73" ht="12.75">
      <c r="D155" t="s">
        <v>229</v>
      </c>
      <c r="E155" s="9">
        <v>0</v>
      </c>
      <c r="G155" s="9"/>
      <c r="H155" s="9"/>
      <c r="I155" s="9">
        <v>0</v>
      </c>
      <c r="K155" s="9"/>
      <c r="L155" s="9"/>
      <c r="M155" s="9">
        <v>0</v>
      </c>
      <c r="N155" s="9"/>
      <c r="O155" s="9"/>
      <c r="P155" s="9"/>
      <c r="Q155" s="9">
        <v>3</v>
      </c>
      <c r="R155" s="9"/>
      <c r="S155" s="9"/>
      <c r="T155" s="9"/>
      <c r="U155" s="9">
        <v>2</v>
      </c>
      <c r="V155" s="9"/>
      <c r="W155" s="9"/>
      <c r="X155" s="9"/>
      <c r="Y155" s="9">
        <v>1</v>
      </c>
      <c r="Z155" s="9"/>
      <c r="AA155" s="9"/>
      <c r="AB155" s="14"/>
      <c r="AC155" s="9">
        <v>1</v>
      </c>
      <c r="AD155" s="9"/>
      <c r="AE155" s="9"/>
      <c r="AF155" s="9"/>
      <c r="AG155" s="9">
        <v>0</v>
      </c>
      <c r="AH155" s="9"/>
      <c r="AI155" s="9"/>
      <c r="AJ155" s="9"/>
      <c r="AK155" s="9">
        <v>3</v>
      </c>
      <c r="AL155" s="9"/>
      <c r="AM155" s="9"/>
      <c r="AN155" s="9"/>
      <c r="AO155" s="9">
        <v>5</v>
      </c>
      <c r="AP155" s="9"/>
      <c r="AQ155" s="9"/>
      <c r="AR155" s="9"/>
      <c r="AS155" s="9">
        <v>3</v>
      </c>
      <c r="AT155" s="9"/>
      <c r="AU155" s="9"/>
      <c r="AV155" s="9"/>
      <c r="AW155" s="9">
        <v>3</v>
      </c>
      <c r="AX155" s="9"/>
      <c r="AY155" s="9"/>
      <c r="AZ155" s="14"/>
      <c r="BA155" s="9">
        <v>0</v>
      </c>
      <c r="BB155" s="9"/>
      <c r="BC155" s="9"/>
      <c r="BD155" s="9"/>
      <c r="BE155" s="9">
        <v>1</v>
      </c>
      <c r="BF155" s="9"/>
      <c r="BG155" s="9"/>
      <c r="BH155" s="9"/>
      <c r="BI155" s="9">
        <v>2</v>
      </c>
      <c r="BJ155" s="9"/>
      <c r="BK155" s="9"/>
      <c r="BL155" s="9"/>
      <c r="BM155" s="9">
        <v>2</v>
      </c>
      <c r="BN155" s="9"/>
      <c r="BO155" s="9"/>
      <c r="BP155" s="9"/>
      <c r="BQ155" s="9">
        <v>1</v>
      </c>
      <c r="BR155" s="9"/>
      <c r="BS155" s="9"/>
      <c r="BT155" s="9"/>
      <c r="BU155" s="9">
        <v>1</v>
      </c>
    </row>
    <row r="156" spans="3:73" ht="12.75">
      <c r="C156" s="95" t="s">
        <v>216</v>
      </c>
      <c r="D156" s="95"/>
      <c r="E156" s="3">
        <f>COUNT(E4:E10,E113:E128)</f>
        <v>4</v>
      </c>
      <c r="I156" s="3">
        <f>COUNT(I4:I10,I113:I128)</f>
        <v>4</v>
      </c>
      <c r="M156" s="3">
        <f>COUNT(M4:M10,M113:M128)</f>
        <v>7</v>
      </c>
      <c r="Q156" s="3">
        <f>COUNT(Q4:Q10,Q113:Q128)</f>
        <v>10</v>
      </c>
      <c r="U156" s="3">
        <f>COUNT(U4:U10,U113:U128)</f>
        <v>9</v>
      </c>
      <c r="Y156" s="3">
        <f>COUNT(Y4:Y10,Y113:Y128)</f>
        <v>10</v>
      </c>
      <c r="AB156" s="13"/>
      <c r="AC156" s="3">
        <f>COUNT(AC4:AC10,AC113:AC128)</f>
        <v>5</v>
      </c>
      <c r="AD156" s="3"/>
      <c r="AE156" s="3"/>
      <c r="AF156" s="3"/>
      <c r="AG156" s="3">
        <f>COUNT(AG4:AG10,AG113:AG128)</f>
        <v>6</v>
      </c>
      <c r="AK156" s="3">
        <f>COUNT(AK4:AK10,AK113:AK128)</f>
        <v>7</v>
      </c>
      <c r="AO156" s="3">
        <f>COUNT(AO4:AO10,AO113:AO128)</f>
        <v>7</v>
      </c>
      <c r="AS156" s="3">
        <f>COUNT(AS4:AS10,AS113:AS128)</f>
        <v>6</v>
      </c>
      <c r="AW156" s="3">
        <f>COUNT(AW4:AW10,AW113:AW128)</f>
        <v>6</v>
      </c>
      <c r="AZ156" s="13"/>
      <c r="BA156" s="3">
        <f>COUNT(BA4:BA10,BA113:BA128)</f>
        <v>5</v>
      </c>
      <c r="BB156" s="3"/>
      <c r="BC156" s="3"/>
      <c r="BD156" s="3"/>
      <c r="BE156" s="3">
        <f>COUNT(BE4:BE10,BE113:BE128)</f>
        <v>6</v>
      </c>
      <c r="BI156" s="3">
        <f>COUNT(BI4:BI10,BI113:BI128)</f>
        <v>4</v>
      </c>
      <c r="BM156" s="3">
        <f>COUNT(BM4:BM10,BM113:BM128)</f>
        <v>5</v>
      </c>
      <c r="BQ156" s="3">
        <f>COUNT(BQ4:BQ10,BQ113:BQ128)</f>
        <v>5</v>
      </c>
      <c r="BU156" s="3">
        <f>COUNT(BU4:BU10,BU113:BU128)</f>
        <v>7</v>
      </c>
    </row>
    <row r="157" spans="3:73" s="21" customFormat="1" ht="12.75">
      <c r="C157" s="22"/>
      <c r="D157" s="22" t="s">
        <v>220</v>
      </c>
      <c r="E157" s="9">
        <f>SUM(E4:E10,E113:E128)/E149*100</f>
        <v>67.2</v>
      </c>
      <c r="F157" s="9"/>
      <c r="G157" s="9"/>
      <c r="H157" s="9"/>
      <c r="I157" s="9">
        <f>SUM(I4:I10,I113:I128)/I149*100</f>
        <v>65.55555555555556</v>
      </c>
      <c r="J157" s="9"/>
      <c r="K157" s="9"/>
      <c r="L157" s="9"/>
      <c r="M157" s="9">
        <f>SUM(M4:M10,M113:M128)/M149*100</f>
        <v>69.5364238410596</v>
      </c>
      <c r="N157" s="9"/>
      <c r="O157" s="9"/>
      <c r="P157" s="9"/>
      <c r="Q157" s="9">
        <f>SUM(Q4:Q10,Q113:Q128)/Q149*100</f>
        <v>87.4493927125506</v>
      </c>
      <c r="R157" s="9"/>
      <c r="S157" s="9"/>
      <c r="T157" s="9"/>
      <c r="U157" s="9">
        <f>SUM(U4:U10,U113:U128)/U149*100</f>
        <v>90.27777777777779</v>
      </c>
      <c r="V157" s="9"/>
      <c r="W157" s="9"/>
      <c r="X157" s="9"/>
      <c r="Y157" s="9">
        <f>SUM(Y4:Y10,Y113:Y128)/Y149*100</f>
        <v>95.08196721311475</v>
      </c>
      <c r="Z157" s="9"/>
      <c r="AA157" s="9"/>
      <c r="AB157" s="14"/>
      <c r="AC157" s="9">
        <f>SUM(AC4:AC10,AC113:AC128)/AC149*100</f>
        <v>58.333333333333336</v>
      </c>
      <c r="AD157" s="9"/>
      <c r="AE157" s="9"/>
      <c r="AF157" s="9"/>
      <c r="AG157" s="9">
        <f>SUM(AG4:AG10,AG113:AG128)/AG149*100</f>
        <v>50.649350649350644</v>
      </c>
      <c r="AH157" s="9"/>
      <c r="AI157" s="9"/>
      <c r="AJ157" s="9"/>
      <c r="AK157" s="9">
        <f>SUM(AK4:AK10,AK113:AK128)/AK149*100</f>
        <v>47.333333333333336</v>
      </c>
      <c r="AL157" s="9"/>
      <c r="AM157" s="9"/>
      <c r="AN157" s="9"/>
      <c r="AO157" s="9">
        <f>SUM(AO4:AO10,AO113:AO128)/AO149*100</f>
        <v>35.58282208588957</v>
      </c>
      <c r="AP157" s="9"/>
      <c r="AQ157" s="9"/>
      <c r="AR157" s="9"/>
      <c r="AS157" s="9">
        <f>SUM(AS4:AS10,AS113:AS128)/AS149*100</f>
        <v>26.34730538922156</v>
      </c>
      <c r="AT157" s="9"/>
      <c r="AU157" s="9"/>
      <c r="AV157" s="9"/>
      <c r="AW157" s="9">
        <f>SUM(AW4:AW10,AW113:AW128)/AW149*100</f>
        <v>29.347826086956523</v>
      </c>
      <c r="AX157" s="9"/>
      <c r="AY157" s="9"/>
      <c r="AZ157" s="14"/>
      <c r="BA157" s="9">
        <f>SUM(BA4:BA10,BA113:BA128)/BA149*100</f>
        <v>40.243902439024396</v>
      </c>
      <c r="BB157" s="9"/>
      <c r="BC157" s="9"/>
      <c r="BD157" s="9"/>
      <c r="BE157" s="9">
        <f>SUM(BE4:BE10,BE113:BE128)/BE149*100</f>
        <v>34.75935828877005</v>
      </c>
      <c r="BF157" s="9"/>
      <c r="BG157" s="9"/>
      <c r="BH157" s="9"/>
      <c r="BI157" s="9">
        <f>SUM(BI4:BI10,BI113:BI128)/BI149*100</f>
        <v>35.947712418300654</v>
      </c>
      <c r="BJ157" s="9"/>
      <c r="BK157" s="9"/>
      <c r="BL157" s="9"/>
      <c r="BM157" s="9">
        <f>SUM(BM4:BM10,BM113:BM128)/BM149*100</f>
        <v>78.35051546391753</v>
      </c>
      <c r="BN157" s="9"/>
      <c r="BO157" s="9"/>
      <c r="BP157" s="9"/>
      <c r="BQ157" s="9">
        <f>SUM(BQ4:BQ10,BQ113:BQ128)/BQ149*100</f>
        <v>59.56284153005464</v>
      </c>
      <c r="BR157" s="9"/>
      <c r="BS157" s="9"/>
      <c r="BT157" s="9"/>
      <c r="BU157" s="9">
        <f>SUM(BU4:BU10,BU113:BU128)/BU149*100</f>
        <v>62.721893491124256</v>
      </c>
    </row>
    <row r="158" spans="4:73" ht="12.75">
      <c r="D158" t="s">
        <v>217</v>
      </c>
      <c r="E158" s="3">
        <f>SUM(E116:E128)/E149*100</f>
        <v>35.199999999999996</v>
      </c>
      <c r="I158" s="9">
        <f>SUM(I116:I128)/I149*100</f>
        <v>37.77777777777778</v>
      </c>
      <c r="K158" s="9"/>
      <c r="L158" s="9"/>
      <c r="M158" s="9">
        <f>SUM(M116:M128)/M149*100</f>
        <v>14.56953642384106</v>
      </c>
      <c r="N158" s="9"/>
      <c r="O158" s="9"/>
      <c r="P158" s="9"/>
      <c r="Q158" s="9">
        <f>SUM(Q116:Q128)/Q149*100</f>
        <v>28.34008097165992</v>
      </c>
      <c r="R158" s="9"/>
      <c r="S158" s="9"/>
      <c r="T158" s="9"/>
      <c r="U158" s="9">
        <f>SUM(U116:U128)/U149*100</f>
        <v>17.12962962962963</v>
      </c>
      <c r="V158" s="9"/>
      <c r="W158" s="9"/>
      <c r="X158" s="9"/>
      <c r="Y158" s="9">
        <f>SUM(Y116:Y128)/Y149*100</f>
        <v>56.393442622950815</v>
      </c>
      <c r="Z158" s="9"/>
      <c r="AA158" s="9"/>
      <c r="AB158" s="14"/>
      <c r="AC158" s="9">
        <f>SUM(AC116:AC128)/AC149*100</f>
        <v>6.8181818181818175</v>
      </c>
      <c r="AD158" s="9"/>
      <c r="AE158" s="9"/>
      <c r="AF158" s="9"/>
      <c r="AG158" s="9">
        <f>SUM(AG116:AG128)/AG149*100</f>
        <v>12.987012987012985</v>
      </c>
      <c r="AH158" s="9"/>
      <c r="AI158" s="9"/>
      <c r="AJ158" s="9"/>
      <c r="AK158" s="9">
        <f>SUM(AK116:AK128)/AK149*100</f>
        <v>2</v>
      </c>
      <c r="AL158" s="9"/>
      <c r="AM158" s="9"/>
      <c r="AN158" s="9"/>
      <c r="AO158" s="9">
        <f>SUM(AO116:AO128)/AO149*100</f>
        <v>2.4539877300613497</v>
      </c>
      <c r="AP158" s="9"/>
      <c r="AQ158" s="9"/>
      <c r="AR158" s="9"/>
      <c r="AS158" s="9">
        <f>SUM(AS116:AS128)/AS149*100</f>
        <v>2.3952095808383236</v>
      </c>
      <c r="AT158" s="9"/>
      <c r="AU158" s="9"/>
      <c r="AV158" s="9"/>
      <c r="AW158" s="9">
        <f>SUM(AW116:AW128)/AW149*100</f>
        <v>3.260869565217391</v>
      </c>
      <c r="AX158" s="9"/>
      <c r="AY158" s="9"/>
      <c r="AZ158" s="14"/>
      <c r="BA158" s="9">
        <f>SUM(BA116:BA128)/BA149*100</f>
        <v>2.4390243902439024</v>
      </c>
      <c r="BB158" s="9"/>
      <c r="BC158" s="9"/>
      <c r="BD158" s="9"/>
      <c r="BE158" s="9">
        <f>SUM(BE116:BE128)/BE149*100</f>
        <v>1.6042780748663104</v>
      </c>
      <c r="BF158" s="9"/>
      <c r="BG158" s="9"/>
      <c r="BH158" s="9"/>
      <c r="BI158" s="9">
        <f>SUM(BI116:BI128)/BI149*100</f>
        <v>1.9607843137254901</v>
      </c>
      <c r="BJ158" s="9"/>
      <c r="BK158" s="9"/>
      <c r="BL158" s="9"/>
      <c r="BM158" s="9">
        <f>SUM(BM116:BM128)/BM149*100</f>
        <v>1.0309278350515463</v>
      </c>
      <c r="BN158" s="9"/>
      <c r="BO158" s="9"/>
      <c r="BP158" s="9"/>
      <c r="BQ158" s="9">
        <f>SUM(BQ116:BQ128)/BQ149*100</f>
        <v>1.639344262295082</v>
      </c>
      <c r="BR158" s="9"/>
      <c r="BS158" s="9"/>
      <c r="BT158" s="9"/>
      <c r="BU158" s="9">
        <f>SUM(BU116:BU128)/BU149*100</f>
        <v>1.183431952662722</v>
      </c>
    </row>
    <row r="159" spans="4:73" ht="12.75">
      <c r="D159" t="s">
        <v>218</v>
      </c>
      <c r="E159" s="3">
        <f>SUM(E113:E115)/E149*100</f>
        <v>2.4</v>
      </c>
      <c r="I159" s="9">
        <f>SUM(I113:I115)/I149*100</f>
        <v>2.7777777777777777</v>
      </c>
      <c r="K159" s="9"/>
      <c r="L159" s="9"/>
      <c r="M159" s="9">
        <f>SUM(M113:M115)/M149*100</f>
        <v>3.9735099337748347</v>
      </c>
      <c r="N159" s="9"/>
      <c r="O159" s="9"/>
      <c r="P159" s="9"/>
      <c r="Q159" s="9">
        <f>SUM(Q113:Q115)/Q149*100</f>
        <v>4.048582995951417</v>
      </c>
      <c r="R159" s="9"/>
      <c r="S159" s="9"/>
      <c r="T159" s="9"/>
      <c r="U159" s="9">
        <f>SUM(U113:U115)/U149*100</f>
        <v>2.7777777777777777</v>
      </c>
      <c r="V159" s="9"/>
      <c r="W159" s="9"/>
      <c r="X159" s="9"/>
      <c r="Y159" s="9">
        <f>SUM(Y113:Y115)/Y149*100</f>
        <v>3.278688524590164</v>
      </c>
      <c r="Z159" s="9"/>
      <c r="AA159" s="9"/>
      <c r="AB159" s="14"/>
      <c r="AC159" s="9">
        <f>SUM(AC113:AC115)/AC149*100</f>
        <v>6.0606060606060606</v>
      </c>
      <c r="AD159" s="9"/>
      <c r="AE159" s="9"/>
      <c r="AF159" s="9"/>
      <c r="AG159" s="9">
        <f>SUM(AG113:AG115)/AG149*100</f>
        <v>3.896103896103896</v>
      </c>
      <c r="AH159" s="9"/>
      <c r="AI159" s="9"/>
      <c r="AJ159" s="9"/>
      <c r="AK159" s="9">
        <f>SUM(AK113:AK115)/AK149*100</f>
        <v>0.6666666666666667</v>
      </c>
      <c r="AL159" s="9"/>
      <c r="AM159" s="9"/>
      <c r="AN159" s="9"/>
      <c r="AO159" s="9">
        <f>SUM(AO113:AO115)/AO149*100</f>
        <v>2.4539877300613497</v>
      </c>
      <c r="AP159" s="9"/>
      <c r="AQ159" s="9"/>
      <c r="AR159" s="9"/>
      <c r="AS159" s="9">
        <f>SUM(AS113:AS115)/AS149*100</f>
        <v>4.191616766467066</v>
      </c>
      <c r="AT159" s="9"/>
      <c r="AU159" s="9"/>
      <c r="AV159" s="9"/>
      <c r="AW159" s="9">
        <f>SUM(AW113:AW115)/AW149*100</f>
        <v>1.6304347826086956</v>
      </c>
      <c r="AX159" s="9"/>
      <c r="AY159" s="9"/>
      <c r="AZ159" s="14"/>
      <c r="BA159" s="9">
        <f>SUM(BA113:BA115)/BA149*100</f>
        <v>0</v>
      </c>
      <c r="BB159" s="9"/>
      <c r="BC159" s="9"/>
      <c r="BD159" s="9"/>
      <c r="BE159" s="9">
        <f>SUM(BE113:BE115)/BE149*100</f>
        <v>0.53475935828877</v>
      </c>
      <c r="BF159" s="9"/>
      <c r="BG159" s="9"/>
      <c r="BH159" s="9"/>
      <c r="BI159" s="9">
        <f>SUM(BI113:BI115)/BI149*100</f>
        <v>0</v>
      </c>
      <c r="BJ159" s="9"/>
      <c r="BK159" s="9"/>
      <c r="BL159" s="9"/>
      <c r="BM159" s="9">
        <f>SUM(BM113:BM115)/BM149*100</f>
        <v>0.5154639175257731</v>
      </c>
      <c r="BN159" s="9"/>
      <c r="BO159" s="9"/>
      <c r="BP159" s="9"/>
      <c r="BQ159" s="9">
        <f>SUM(BQ113:BQ115)/BQ149*100</f>
        <v>0.546448087431694</v>
      </c>
      <c r="BR159" s="9"/>
      <c r="BS159" s="9"/>
      <c r="BT159" s="9"/>
      <c r="BU159" s="9">
        <f>SUM(BU113:BU115)/BU149*100</f>
        <v>0</v>
      </c>
    </row>
    <row r="160" spans="4:73" ht="12.75">
      <c r="D160" t="s">
        <v>221</v>
      </c>
      <c r="E160" s="9">
        <f>SUM(E4:E6)/E149*100</f>
        <v>0</v>
      </c>
      <c r="G160" s="9"/>
      <c r="H160" s="9"/>
      <c r="I160" s="9">
        <f>SUM(I4:I6)/I149*100</f>
        <v>0</v>
      </c>
      <c r="K160" s="9"/>
      <c r="L160" s="9"/>
      <c r="M160" s="9">
        <f>SUM(M4:M6)/M149*100</f>
        <v>5.298013245033113</v>
      </c>
      <c r="N160" s="9"/>
      <c r="O160" s="9"/>
      <c r="P160" s="9"/>
      <c r="Q160" s="9">
        <f>SUM(Q4:Q6)/Q149*100</f>
        <v>0.8097165991902834</v>
      </c>
      <c r="R160" s="9"/>
      <c r="S160" s="9"/>
      <c r="T160" s="9"/>
      <c r="U160" s="9">
        <f>SUM(U4:U6)/U149*100</f>
        <v>0.4629629629629629</v>
      </c>
      <c r="V160" s="9"/>
      <c r="W160" s="9"/>
      <c r="X160" s="9"/>
      <c r="Y160" s="9">
        <f>SUM(Y4:Y6)/Y149*100</f>
        <v>0</v>
      </c>
      <c r="Z160" s="9"/>
      <c r="AA160" s="9"/>
      <c r="AB160" s="14"/>
      <c r="AC160" s="9">
        <f>SUM(AC4:AC6)/AC149*100</f>
        <v>43.18181818181818</v>
      </c>
      <c r="AD160" s="9"/>
      <c r="AE160" s="9"/>
      <c r="AF160" s="9"/>
      <c r="AG160" s="9">
        <f>SUM(AG4:AG6)/AG149*100</f>
        <v>28.57142857142857</v>
      </c>
      <c r="AH160" s="9"/>
      <c r="AI160" s="9"/>
      <c r="AJ160" s="9"/>
      <c r="AK160" s="9">
        <f>SUM(AK4:AK6)/AK149*100</f>
        <v>29.333333333333332</v>
      </c>
      <c r="AL160" s="9"/>
      <c r="AM160" s="9"/>
      <c r="AN160" s="9"/>
      <c r="AO160" s="9">
        <f>SUM(AO4:AO6)/AO149*100</f>
        <v>3.067484662576687</v>
      </c>
      <c r="AP160" s="9"/>
      <c r="AQ160" s="9"/>
      <c r="AR160" s="9"/>
      <c r="AS160" s="9">
        <f>SUM(AS4:AS6)/AS149*100</f>
        <v>4.191616766467066</v>
      </c>
      <c r="AT160" s="9"/>
      <c r="AU160" s="9"/>
      <c r="AV160" s="9"/>
      <c r="AW160" s="9">
        <f>SUM(AW4:AW6)/AW149*100</f>
        <v>2.717391304347826</v>
      </c>
      <c r="AX160" s="9"/>
      <c r="AY160" s="9"/>
      <c r="AZ160" s="14"/>
      <c r="BA160" s="9">
        <f>SUM(BA4:BA6)/BA149*100</f>
        <v>30.48780487804878</v>
      </c>
      <c r="BB160" s="9"/>
      <c r="BC160" s="9"/>
      <c r="BD160" s="9"/>
      <c r="BE160" s="9">
        <f>SUM(BE4:BE6)/BE149*100</f>
        <v>22.994652406417114</v>
      </c>
      <c r="BF160" s="9"/>
      <c r="BG160" s="9"/>
      <c r="BH160" s="9"/>
      <c r="BI160" s="9">
        <f>SUM(BI4:BI6)/BI149*100</f>
        <v>25.49019607843137</v>
      </c>
      <c r="BJ160" s="9"/>
      <c r="BK160" s="9"/>
      <c r="BL160" s="9"/>
      <c r="BM160" s="9">
        <f>SUM(BM4:BM6)/BM149*100</f>
        <v>68.55670103092784</v>
      </c>
      <c r="BN160" s="9"/>
      <c r="BO160" s="9"/>
      <c r="BP160" s="9"/>
      <c r="BQ160" s="9">
        <f>SUM(BQ4:BQ6)/BQ149*100</f>
        <v>44.80874316939891</v>
      </c>
      <c r="BR160" s="9"/>
      <c r="BS160" s="9"/>
      <c r="BT160" s="9"/>
      <c r="BU160" s="9">
        <f>SUM(BU4:BU6)/BU149*100</f>
        <v>37.278106508875744</v>
      </c>
    </row>
    <row r="161" spans="4:73" ht="12.75">
      <c r="D161" t="s">
        <v>219</v>
      </c>
      <c r="E161" s="3">
        <f>COUNT(E4:E146)</f>
        <v>9</v>
      </c>
      <c r="I161" s="3">
        <f>COUNT(I4:I146)</f>
        <v>13</v>
      </c>
      <c r="M161" s="3">
        <v>14</v>
      </c>
      <c r="Q161" s="3">
        <f>COUNT(Q4:Q146)</f>
        <v>18</v>
      </c>
      <c r="U161" s="3">
        <f>COUNT(U4:U146)</f>
        <v>16</v>
      </c>
      <c r="Y161" s="3">
        <f>COUNT(Y4:Y146)</f>
        <v>19</v>
      </c>
      <c r="AB161" s="13"/>
      <c r="AC161" s="3">
        <f>COUNT(AC4:AC146)</f>
        <v>20</v>
      </c>
      <c r="AD161" s="3"/>
      <c r="AE161" s="3"/>
      <c r="AF161" s="3"/>
      <c r="AG161" s="3">
        <f>COUNT(AG4:AG146)</f>
        <v>21</v>
      </c>
      <c r="AK161" s="3">
        <f>COUNT(AK4:AK146)</f>
        <v>35</v>
      </c>
      <c r="AO161" s="3">
        <f>COUNT(AO4:AO146)</f>
        <v>31</v>
      </c>
      <c r="AS161" s="3">
        <f>COUNT(AS4:AS146)</f>
        <v>29</v>
      </c>
      <c r="AW161" s="3">
        <f>COUNT(AW4:AW146)</f>
        <v>30</v>
      </c>
      <c r="AZ161" s="13"/>
      <c r="BA161" s="3">
        <f>COUNT(BA4:BA146)</f>
        <v>22</v>
      </c>
      <c r="BB161" s="3"/>
      <c r="BC161" s="3"/>
      <c r="BD161" s="3"/>
      <c r="BE161" s="3">
        <f>COUNT(BE4:BE146)</f>
        <v>25</v>
      </c>
      <c r="BI161" s="3">
        <f>COUNT(BI4:BI146)</f>
        <v>26</v>
      </c>
      <c r="BM161" s="3">
        <f>COUNT(BM4:BM146)</f>
        <v>16</v>
      </c>
      <c r="BQ161" s="3">
        <f>COUNT(BQ4:BQ146)</f>
        <v>22</v>
      </c>
      <c r="BU161" s="3">
        <f>COUNT(BU4:BU146)</f>
        <v>26</v>
      </c>
    </row>
    <row r="162" spans="4:73" ht="12.75">
      <c r="D162" t="s">
        <v>222</v>
      </c>
      <c r="E162" s="3">
        <v>9</v>
      </c>
      <c r="I162" s="3">
        <v>13</v>
      </c>
      <c r="M162" s="3">
        <v>12</v>
      </c>
      <c r="Q162" s="3">
        <v>17</v>
      </c>
      <c r="U162" s="3">
        <v>16</v>
      </c>
      <c r="Y162" s="3">
        <v>18</v>
      </c>
      <c r="AC162" s="7">
        <v>15</v>
      </c>
      <c r="AG162" s="3">
        <v>18</v>
      </c>
      <c r="AK162" s="3">
        <v>26</v>
      </c>
      <c r="AO162" s="3">
        <v>26</v>
      </c>
      <c r="AS162" s="3">
        <v>25</v>
      </c>
      <c r="AW162" s="3">
        <v>25</v>
      </c>
      <c r="BA162" s="7">
        <v>18</v>
      </c>
      <c r="BE162" s="3">
        <v>20</v>
      </c>
      <c r="BI162" s="3">
        <v>20</v>
      </c>
      <c r="BM162" s="3">
        <v>15</v>
      </c>
      <c r="BQ162" s="3">
        <v>18</v>
      </c>
      <c r="BU162" s="3">
        <v>21</v>
      </c>
    </row>
    <row r="163" ht="12.75">
      <c r="D163" t="s">
        <v>223</v>
      </c>
    </row>
    <row r="164" spans="4:76" ht="12.75">
      <c r="D164" t="s">
        <v>224</v>
      </c>
      <c r="AF164" s="3"/>
      <c r="BD164" s="3"/>
      <c r="BT164" s="24"/>
      <c r="BX164" s="3"/>
    </row>
    <row r="165" spans="4:76" ht="12.75">
      <c r="D165" t="s">
        <v>225</v>
      </c>
      <c r="H165" s="3">
        <f>SUM(H4:H147)</f>
        <v>0.21664516129032257</v>
      </c>
      <c r="L165" s="3">
        <f>SUM(L4:L147)</f>
        <v>0.19062111801242237</v>
      </c>
      <c r="P165" s="3">
        <f>SUM(P4:P147)</f>
        <v>0.24812362030905075</v>
      </c>
      <c r="T165" s="3">
        <f>SUM(T4:T147)</f>
        <v>0.3528850268259767</v>
      </c>
      <c r="X165" s="3">
        <f>SUM(X4:X147)</f>
        <v>0.5003445305770887</v>
      </c>
      <c r="AB165" s="3">
        <f>SUM(AB4:AB147)</f>
        <v>0.32911993097497844</v>
      </c>
      <c r="AF165" s="3">
        <f>SUM(AF4:AF147)</f>
        <v>0.25294934073560027</v>
      </c>
      <c r="AJ165" s="3">
        <f>SUM(AJ4:AJ147)</f>
        <v>0.10526315789473681</v>
      </c>
      <c r="AN165" s="3">
        <f>SUM(AN4:AN147)</f>
        <v>0.1343176733780761</v>
      </c>
      <c r="AR165" s="3">
        <f>SUM(AR4:AR147)</f>
        <v>0.10952056350829359</v>
      </c>
      <c r="AV165" s="3">
        <f>SUM(AV4:AV147)</f>
        <v>0.07892648438063632</v>
      </c>
      <c r="AZ165" s="3">
        <f>SUM(AZ4:AZ147)</f>
        <v>0.09164884770729392</v>
      </c>
      <c r="BD165" s="3">
        <f>SUM(BD4:BD147)</f>
        <v>0.13556785874607213</v>
      </c>
      <c r="BH165" s="3">
        <f>SUM(BH4:BH147)</f>
        <v>0.12276464838134671</v>
      </c>
      <c r="BL165" s="3">
        <f>SUM(BL4:BL147)</f>
        <v>0.11446508427932577</v>
      </c>
      <c r="BP165" s="3">
        <f>SUM(BP4:BP147)</f>
        <v>0.4784466641739224</v>
      </c>
      <c r="BT165" s="3">
        <f>SUM(BT4:BT147)</f>
        <v>0.22626553774094765</v>
      </c>
      <c r="BX165" s="3">
        <f>SUM(BX4:BX147)</f>
        <v>0.19223724992955765</v>
      </c>
    </row>
    <row r="166" ht="12.75">
      <c r="F166" s="19"/>
    </row>
    <row r="167" spans="4:67" ht="12.75">
      <c r="D167" s="18" t="s">
        <v>227</v>
      </c>
      <c r="F167" s="20" t="s">
        <v>228</v>
      </c>
      <c r="S167" s="20" t="s">
        <v>228</v>
      </c>
      <c r="AE167" s="20" t="s">
        <v>228</v>
      </c>
      <c r="AQ167" s="20" t="s">
        <v>228</v>
      </c>
      <c r="BC167" s="20" t="s">
        <v>228</v>
      </c>
      <c r="BO167" s="20" t="s">
        <v>228</v>
      </c>
    </row>
    <row r="168" spans="4:67" ht="12.75">
      <c r="D168" t="s">
        <v>214</v>
      </c>
      <c r="E168" s="3">
        <v>0</v>
      </c>
      <c r="F168" s="12">
        <v>1</v>
      </c>
      <c r="Q168" s="3">
        <v>1</v>
      </c>
      <c r="S168" s="3">
        <v>5</v>
      </c>
      <c r="AC168" s="7">
        <v>0</v>
      </c>
      <c r="AE168" s="10">
        <v>1</v>
      </c>
      <c r="AO168" s="3">
        <v>5</v>
      </c>
      <c r="AQ168" s="3">
        <v>7</v>
      </c>
      <c r="BA168" s="7">
        <v>3</v>
      </c>
      <c r="BC168" s="10">
        <v>7</v>
      </c>
      <c r="BM168" s="3">
        <v>3</v>
      </c>
      <c r="BO168" s="3">
        <v>7</v>
      </c>
    </row>
    <row r="169" spans="4:67" ht="12.75">
      <c r="D169" t="s">
        <v>215</v>
      </c>
      <c r="E169" s="3">
        <v>0</v>
      </c>
      <c r="F169" s="12">
        <v>1</v>
      </c>
      <c r="Q169" s="3">
        <v>0.3</v>
      </c>
      <c r="S169" s="3">
        <v>3</v>
      </c>
      <c r="AC169" s="7">
        <v>0</v>
      </c>
      <c r="AE169" s="10">
        <v>1</v>
      </c>
      <c r="AO169" s="3">
        <v>15.3</v>
      </c>
      <c r="AQ169" s="3">
        <v>7</v>
      </c>
      <c r="BA169" s="7">
        <v>7.3</v>
      </c>
      <c r="BC169" s="10">
        <v>7</v>
      </c>
      <c r="BM169" s="3">
        <v>13.1</v>
      </c>
      <c r="BO169" s="3">
        <v>7</v>
      </c>
    </row>
    <row r="170" spans="4:55" ht="12.75">
      <c r="D170" t="s">
        <v>229</v>
      </c>
      <c r="E170" s="3">
        <v>0</v>
      </c>
      <c r="F170" s="12">
        <v>1</v>
      </c>
      <c r="Q170" s="3">
        <v>2</v>
      </c>
      <c r="AO170" s="3">
        <v>3</v>
      </c>
      <c r="AQ170" s="3">
        <v>3</v>
      </c>
      <c r="BA170" s="7">
        <v>1</v>
      </c>
      <c r="BC170" s="10">
        <v>3</v>
      </c>
    </row>
    <row r="171" spans="3:67" ht="12.75">
      <c r="C171" s="95" t="s">
        <v>216</v>
      </c>
      <c r="D171" s="95"/>
      <c r="E171" s="3">
        <v>4</v>
      </c>
      <c r="F171" s="12">
        <v>3</v>
      </c>
      <c r="Q171" s="3">
        <v>10</v>
      </c>
      <c r="S171" s="3">
        <v>7</v>
      </c>
      <c r="AC171" s="7">
        <v>6</v>
      </c>
      <c r="AE171" s="10">
        <v>3</v>
      </c>
      <c r="AO171" s="3">
        <v>6</v>
      </c>
      <c r="AQ171" s="3">
        <v>5</v>
      </c>
      <c r="BA171" s="7">
        <v>5</v>
      </c>
      <c r="BC171" s="10">
        <v>5</v>
      </c>
      <c r="BM171" s="3">
        <v>5</v>
      </c>
      <c r="BO171" s="3">
        <v>5</v>
      </c>
    </row>
    <row r="172" spans="4:67" ht="12.75">
      <c r="D172" s="6" t="s">
        <v>220</v>
      </c>
      <c r="E172" s="3">
        <v>65.6</v>
      </c>
      <c r="F172" s="12">
        <v>5</v>
      </c>
      <c r="Q172" s="3">
        <v>90.3</v>
      </c>
      <c r="S172" s="3">
        <v>5</v>
      </c>
      <c r="AC172" s="7">
        <v>4.7</v>
      </c>
      <c r="AO172" s="3">
        <v>29.3</v>
      </c>
      <c r="AQ172" s="3">
        <v>3</v>
      </c>
      <c r="BA172" s="7">
        <v>35.9</v>
      </c>
      <c r="BC172" s="10">
        <v>5</v>
      </c>
      <c r="BM172" s="3">
        <v>62.7</v>
      </c>
      <c r="BO172" s="3">
        <v>5</v>
      </c>
    </row>
    <row r="173" spans="4:67" ht="12.75">
      <c r="D173" t="s">
        <v>217</v>
      </c>
      <c r="E173" s="3">
        <v>35.2</v>
      </c>
      <c r="F173" s="12">
        <v>7</v>
      </c>
      <c r="Q173" s="3">
        <v>28.3</v>
      </c>
      <c r="S173" s="3">
        <v>7</v>
      </c>
      <c r="AC173" s="7">
        <v>6.8</v>
      </c>
      <c r="AE173" s="10">
        <v>3</v>
      </c>
      <c r="AO173" s="3">
        <v>2.4</v>
      </c>
      <c r="AQ173" s="3">
        <v>5</v>
      </c>
      <c r="BA173" s="7">
        <v>2</v>
      </c>
      <c r="BC173" s="10">
        <v>3</v>
      </c>
      <c r="BM173" s="3">
        <v>1.2</v>
      </c>
      <c r="BO173" s="3">
        <v>3</v>
      </c>
    </row>
    <row r="174" spans="4:67" ht="12.75">
      <c r="D174" t="s">
        <v>218</v>
      </c>
      <c r="E174" s="3">
        <v>2.8</v>
      </c>
      <c r="F174" s="12">
        <v>5</v>
      </c>
      <c r="Q174" s="3">
        <v>3.3</v>
      </c>
      <c r="S174" s="3">
        <v>5</v>
      </c>
      <c r="AC174" s="7">
        <v>3.9</v>
      </c>
      <c r="AE174" s="10">
        <v>5</v>
      </c>
      <c r="AO174" s="3">
        <v>2.5</v>
      </c>
      <c r="AQ174" s="3">
        <v>5</v>
      </c>
      <c r="BA174" s="7">
        <v>0</v>
      </c>
      <c r="BC174" s="10">
        <v>1</v>
      </c>
      <c r="BM174" s="3">
        <v>0.5</v>
      </c>
      <c r="BO174" s="3">
        <v>5</v>
      </c>
    </row>
    <row r="175" spans="4:65" ht="12.75">
      <c r="D175" t="s">
        <v>221</v>
      </c>
      <c r="E175" s="3">
        <v>0</v>
      </c>
      <c r="F175" s="12">
        <v>0</v>
      </c>
      <c r="Q175" s="3">
        <v>0.5</v>
      </c>
      <c r="AC175" s="7">
        <v>29.3</v>
      </c>
      <c r="AO175" s="3">
        <v>3.1</v>
      </c>
      <c r="AQ175" s="3">
        <v>3</v>
      </c>
      <c r="BA175" s="7">
        <v>25.5</v>
      </c>
      <c r="BC175" s="10">
        <v>7</v>
      </c>
      <c r="BM175" s="3">
        <v>44.8</v>
      </c>
    </row>
    <row r="176" spans="4:67" ht="12.75">
      <c r="D176" t="s">
        <v>219</v>
      </c>
      <c r="E176" s="3">
        <v>13</v>
      </c>
      <c r="F176" s="12">
        <v>3</v>
      </c>
      <c r="Q176" s="3">
        <v>18</v>
      </c>
      <c r="S176" s="3">
        <v>7</v>
      </c>
      <c r="AC176" s="7">
        <v>21</v>
      </c>
      <c r="AE176" s="10">
        <v>5</v>
      </c>
      <c r="AO176" s="3">
        <v>30</v>
      </c>
      <c r="AQ176" s="3">
        <v>7</v>
      </c>
      <c r="BA176" s="7">
        <v>25</v>
      </c>
      <c r="BC176" s="10">
        <v>7</v>
      </c>
      <c r="BM176" s="3">
        <v>22</v>
      </c>
      <c r="BO176" s="3">
        <v>7</v>
      </c>
    </row>
    <row r="177" spans="4:67" ht="12.75">
      <c r="D177" t="s">
        <v>222</v>
      </c>
      <c r="E177" s="3">
        <v>12</v>
      </c>
      <c r="Q177" s="3">
        <v>17</v>
      </c>
      <c r="S177" s="3">
        <v>5</v>
      </c>
      <c r="AC177" s="7">
        <v>18</v>
      </c>
      <c r="AO177" s="3">
        <v>25</v>
      </c>
      <c r="BA177" s="7">
        <v>20</v>
      </c>
      <c r="BM177" s="3">
        <v>18</v>
      </c>
      <c r="BO177" s="3">
        <v>5</v>
      </c>
    </row>
    <row r="178" ht="12.75">
      <c r="D178" t="s">
        <v>223</v>
      </c>
    </row>
    <row r="179" spans="4:67" ht="12.75">
      <c r="D179" t="s">
        <v>224</v>
      </c>
      <c r="E179" s="3">
        <v>0.8148</v>
      </c>
      <c r="F179" s="12">
        <v>3</v>
      </c>
      <c r="Q179" s="3">
        <v>0.6652</v>
      </c>
      <c r="S179" s="3">
        <v>3</v>
      </c>
      <c r="AC179" s="7">
        <v>1.1219</v>
      </c>
      <c r="AE179" s="10">
        <v>5</v>
      </c>
      <c r="AO179" s="3">
        <v>1.203</v>
      </c>
      <c r="AQ179" s="3">
        <v>5</v>
      </c>
      <c r="BA179" s="7">
        <v>1.07</v>
      </c>
      <c r="BC179" s="10">
        <v>5</v>
      </c>
      <c r="BM179" s="3">
        <v>0.93</v>
      </c>
      <c r="BO179" s="3">
        <v>5</v>
      </c>
    </row>
    <row r="180" spans="4:67" ht="12.75">
      <c r="D180" t="s">
        <v>225</v>
      </c>
      <c r="E180" s="3">
        <v>0.21665</v>
      </c>
      <c r="F180" s="12">
        <v>3</v>
      </c>
      <c r="Q180" s="3">
        <v>0.3529</v>
      </c>
      <c r="S180" s="3">
        <v>1</v>
      </c>
      <c r="AC180" s="7">
        <v>0.1343</v>
      </c>
      <c r="AE180" s="10">
        <v>5</v>
      </c>
      <c r="AO180" s="3">
        <v>0.0916</v>
      </c>
      <c r="AQ180" s="3">
        <v>5</v>
      </c>
      <c r="BA180" s="7">
        <v>0.1228</v>
      </c>
      <c r="BC180" s="10">
        <v>5</v>
      </c>
      <c r="BM180" s="3">
        <v>0.2263</v>
      </c>
      <c r="BO180" s="3">
        <v>3</v>
      </c>
    </row>
    <row r="181" ht="12.75">
      <c r="E181"/>
    </row>
    <row r="182" spans="4:67" ht="12.75">
      <c r="D182" s="23" t="s">
        <v>230</v>
      </c>
      <c r="F182" s="12">
        <f>SUM(F168:F180)</f>
        <v>32</v>
      </c>
      <c r="S182" s="12">
        <f>SUM(S168:S180)</f>
        <v>48</v>
      </c>
      <c r="AE182" s="12">
        <f>SUM(AE168:AE180)</f>
        <v>28</v>
      </c>
      <c r="AQ182" s="12">
        <f>SUM(AQ168:AQ180)</f>
        <v>55</v>
      </c>
      <c r="BC182" s="12">
        <f>SUM(BC168:BC180)</f>
        <v>55</v>
      </c>
      <c r="BO182" s="12">
        <f>SUM(BO168:BO180)</f>
        <v>52</v>
      </c>
    </row>
    <row r="183" spans="4:55" ht="12.75">
      <c r="D183" s="23" t="s">
        <v>231</v>
      </c>
      <c r="F183" s="12">
        <f>SUM(F182,S182)</f>
        <v>80</v>
      </c>
      <c r="AE183" s="12">
        <f>SUM(AE182,AQ182)</f>
        <v>83</v>
      </c>
      <c r="BC183" s="12">
        <f>SUM(BC182,BO182)</f>
        <v>107</v>
      </c>
    </row>
  </sheetData>
  <mergeCells count="11">
    <mergeCell ref="C156:D156"/>
    <mergeCell ref="C171:D171"/>
    <mergeCell ref="E1:AB1"/>
    <mergeCell ref="AC1:AW1"/>
    <mergeCell ref="BA1:BU1"/>
    <mergeCell ref="E2:M2"/>
    <mergeCell ref="Q2:Y2"/>
    <mergeCell ref="AC2:AK2"/>
    <mergeCell ref="AO2:AW2"/>
    <mergeCell ref="BA2:BI2"/>
    <mergeCell ref="BM2:BU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UW-Superior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Kurt Schmude</dc:creator>
  <cp:keywords/>
  <dc:description/>
  <cp:lastModifiedBy>connom</cp:lastModifiedBy>
  <cp:lastPrinted>2008-09-10T20:51:49Z</cp:lastPrinted>
  <dcterms:created xsi:type="dcterms:W3CDTF">2008-05-22T11:53:34Z</dcterms:created>
  <dcterms:modified xsi:type="dcterms:W3CDTF">2009-03-11T20:06:50Z</dcterms:modified>
  <cp:category/>
  <cp:version/>
  <cp:contentType/>
  <cp:contentStatus/>
</cp:coreProperties>
</file>