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CBF8030F25C329/Desktop/mead lake/Long Live Mead Lake/Water sample test docs/Mead Lake Test results data sheet/"/>
    </mc:Choice>
  </mc:AlternateContent>
  <xr:revisionPtr revIDLastSave="0" documentId="8_{245B7557-6694-4C66-ACD3-E079ED756793}" xr6:coauthVersionLast="47" xr6:coauthVersionMax="47" xr10:uidLastSave="{00000000-0000-0000-0000-000000000000}"/>
  <bookViews>
    <workbookView xWindow="-120" yWindow="-120" windowWidth="29040" windowHeight="15720" xr2:uid="{9B8B1A2D-6DBD-4536-B9C5-F692FADDDC90}"/>
  </bookViews>
  <sheets>
    <sheet name="Water Chem test results" sheetId="1" r:id="rId1"/>
    <sheet name="Zooplankton test results" sheetId="2" r:id="rId2"/>
    <sheet name="Algae enumeration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1" l="1"/>
  <c r="M40" i="1"/>
  <c r="M39" i="1"/>
  <c r="M38" i="1"/>
  <c r="M43" i="1"/>
  <c r="M42" i="1"/>
  <c r="M37" i="1"/>
  <c r="M25" i="1"/>
  <c r="M24" i="1"/>
  <c r="M26" i="1"/>
  <c r="M21" i="1"/>
  <c r="M22" i="1"/>
  <c r="M19" i="1"/>
</calcChain>
</file>

<file path=xl/sharedStrings.xml><?xml version="1.0" encoding="utf-8"?>
<sst xmlns="http://schemas.openxmlformats.org/spreadsheetml/2006/main" count="356" uniqueCount="143">
  <si>
    <t>Ammonia and N</t>
  </si>
  <si>
    <t>Chemical Oxygen demand Dissolved</t>
  </si>
  <si>
    <t>Chemical Oxygen demand</t>
  </si>
  <si>
    <t>Soluable Biochem Oxy Demand</t>
  </si>
  <si>
    <t>[0.07]</t>
  </si>
  <si>
    <t>&lt;0.841</t>
  </si>
  <si>
    <t>&lt;0.405</t>
  </si>
  <si>
    <t>[0.759]</t>
  </si>
  <si>
    <t>&lt;2</t>
  </si>
  <si>
    <t>A Site Aeration - NanoBubbles</t>
  </si>
  <si>
    <t>[0.06</t>
  </si>
  <si>
    <t>[0.806]</t>
  </si>
  <si>
    <t>[0.130]</t>
  </si>
  <si>
    <t>&lt;0.127</t>
  </si>
  <si>
    <t>[0.932]</t>
  </si>
  <si>
    <t>pre NanoB</t>
  </si>
  <si>
    <t>&lt;.127</t>
  </si>
  <si>
    <t>&lt;.841</t>
  </si>
  <si>
    <t>mg/L</t>
  </si>
  <si>
    <t>[0.191]</t>
  </si>
  <si>
    <t>[2.240]</t>
  </si>
  <si>
    <t>[0.181]</t>
  </si>
  <si>
    <t>[1.017]</t>
  </si>
  <si>
    <t>[1.890]</t>
  </si>
  <si>
    <t>[1.137]</t>
  </si>
  <si>
    <t>[1.020]</t>
  </si>
  <si>
    <t>[1.040]</t>
  </si>
  <si>
    <t>[0.608]</t>
  </si>
  <si>
    <t>[1.317]</t>
  </si>
  <si>
    <t>&lt;0.349</t>
  </si>
  <si>
    <t>[0.09]</t>
  </si>
  <si>
    <t>[1.159</t>
  </si>
  <si>
    <t>Ortho Phosphorus / Soluble total phoshorus</t>
  </si>
  <si>
    <t>Last test</t>
  </si>
  <si>
    <t>[0.710]</t>
  </si>
  <si>
    <t>[0.06]</t>
  </si>
  <si>
    <t>[0.05]</t>
  </si>
  <si>
    <t>[0.766]</t>
  </si>
  <si>
    <t>[1.027]</t>
  </si>
  <si>
    <t>[1.810]</t>
  </si>
  <si>
    <t>Total Phosphorus Surface - std = 0.04 mgl</t>
  </si>
  <si>
    <t>Total Phosphorus Bottom  - std = 0.04 mgl</t>
  </si>
  <si>
    <t>Total Phosphorus Surface  - std = 0.04 mgl</t>
  </si>
  <si>
    <t>Change %</t>
  </si>
  <si>
    <t>Change result</t>
  </si>
  <si>
    <t>B Site Control - Non Aerated</t>
  </si>
  <si>
    <t xml:space="preserve">Asplanchna sp. </t>
  </si>
  <si>
    <t xml:space="preserve">Keratella sp. </t>
  </si>
  <si>
    <t>Trichocera sp</t>
  </si>
  <si>
    <t>Daphnia retrocurva</t>
  </si>
  <si>
    <t xml:space="preserve"> quantity Result</t>
  </si>
  <si>
    <t>Conochilus sp</t>
  </si>
  <si>
    <t>Synchaeta sp.</t>
  </si>
  <si>
    <t>Collection Date</t>
  </si>
  <si>
    <t>Synchaeta</t>
  </si>
  <si>
    <t>Bosmina sp</t>
  </si>
  <si>
    <t>Ceriodaphnia sp.</t>
  </si>
  <si>
    <t xml:space="preserve">Polyarthra </t>
  </si>
  <si>
    <t>Conochilus sp.</t>
  </si>
  <si>
    <t>Daphnia sp.</t>
  </si>
  <si>
    <t>Calanoida sp.</t>
  </si>
  <si>
    <t>Polyarthra sp.</t>
  </si>
  <si>
    <t>Asplanchna sp.</t>
  </si>
  <si>
    <t>Collection date</t>
  </si>
  <si>
    <t>BACILLARIOPHYTA</t>
  </si>
  <si>
    <t>CHLOROPHYTA</t>
  </si>
  <si>
    <t>CRYPTOPHYTA</t>
  </si>
  <si>
    <t>CYANOPHYTA</t>
  </si>
  <si>
    <t>EUGLENOPHYTA</t>
  </si>
  <si>
    <t>PYRRHOPHYTA</t>
  </si>
  <si>
    <t>Cell count Cell/mL</t>
  </si>
  <si>
    <t>Count NU/mL</t>
  </si>
  <si>
    <t>Relative Cell Count %</t>
  </si>
  <si>
    <t>Asterionella sp.</t>
  </si>
  <si>
    <t>Aulacoseira sp.</t>
  </si>
  <si>
    <t>Fragilaria sp.</t>
  </si>
  <si>
    <t>Navicula sp.</t>
  </si>
  <si>
    <t>Nitzschia sp.</t>
  </si>
  <si>
    <t>Stephanodiscus sp.</t>
  </si>
  <si>
    <t>Actinastrum sp.</t>
  </si>
  <si>
    <t>Ankistrodesmus sp</t>
  </si>
  <si>
    <t>Chlamydomonas sp.</t>
  </si>
  <si>
    <t>Chodatella sp.</t>
  </si>
  <si>
    <t>Cosmarium sp.</t>
  </si>
  <si>
    <t>Golenkinia sp.</t>
  </si>
  <si>
    <t>Kirchneriella sp.</t>
  </si>
  <si>
    <t>Pediastrum sp</t>
  </si>
  <si>
    <t>Scenedesmus sp.</t>
  </si>
  <si>
    <t>Schroederia sp.</t>
  </si>
  <si>
    <t>Selenastrum sp.</t>
  </si>
  <si>
    <t>Staurastrum sp.</t>
  </si>
  <si>
    <t>Treubaria sp.</t>
  </si>
  <si>
    <t>Ulothrix sp.</t>
  </si>
  <si>
    <t>Cryptomonas sp.</t>
  </si>
  <si>
    <t>Komma caudata</t>
  </si>
  <si>
    <t>Trachelomonas sp.</t>
  </si>
  <si>
    <t>Peridinium sp.</t>
  </si>
  <si>
    <t>Limnothrix sp.</t>
  </si>
  <si>
    <t>Planktothrix sp.</t>
  </si>
  <si>
    <t>Pseudanabaena sp.</t>
  </si>
  <si>
    <t>Location - B-site, Non-aerated control site</t>
  </si>
  <si>
    <t>Centric Diatoms</t>
  </si>
  <si>
    <t>Nitzschia sp</t>
  </si>
  <si>
    <t>Pennales Diatoms</t>
  </si>
  <si>
    <t>Schroederia sp</t>
  </si>
  <si>
    <t>Coelastrum sp.</t>
  </si>
  <si>
    <t>Oocystis sp.</t>
  </si>
  <si>
    <t>CHRYSOPHYTA</t>
  </si>
  <si>
    <t>Mallomonas sp.</t>
  </si>
  <si>
    <t>Anabaena sp.</t>
  </si>
  <si>
    <t>Chroococcus sp.</t>
  </si>
  <si>
    <t>Gymnodinium sp.</t>
  </si>
  <si>
    <t>Alage Enumeration</t>
  </si>
  <si>
    <t>First / Last</t>
  </si>
  <si>
    <t>DO surface - PPM</t>
  </si>
  <si>
    <t>DO bottom - PPM</t>
  </si>
  <si>
    <t>Temp surface - Deg C</t>
  </si>
  <si>
    <t>Temp bottom - Deg C</t>
  </si>
  <si>
    <t>TEST Date</t>
  </si>
  <si>
    <t>Total Phosphorus Bottom - std = 0.04 mgl</t>
  </si>
  <si>
    <t>Location: Mead Lake WBIC 2143900</t>
  </si>
  <si>
    <t>Chemistry Parameters</t>
  </si>
  <si>
    <t>Soluable Biochem Oxygen Demand</t>
  </si>
  <si>
    <t>Mead Lake water chemistry test results, NanoBubbles evalution,  in an aerated stite and a control site.</t>
  </si>
  <si>
    <t xml:space="preserve">Compilation of laboratory test results of NanoBubbles testing for water chemistry changes in Mead Lake from May 2025 through October 2025 , </t>
  </si>
  <si>
    <t>Original test reports are uploaded to SWIMS database.</t>
  </si>
  <si>
    <t>Total Kjeidahl Nitrogen*</t>
  </si>
  <si>
    <t>Ammonia and N*</t>
  </si>
  <si>
    <t>Nitrate and Nitrite as N*</t>
  </si>
  <si>
    <t>*[….] Bracketed results specify values greater than or equal to the 'limit of detection' but less than or equal to the 'limit of quantification' and are with a range of less-certain quantification</t>
  </si>
  <si>
    <t>test results provided by AG Source laboratores, Marshfield, Wi. Lab certification number 737109450</t>
  </si>
  <si>
    <t xml:space="preserve">Compilation of laboratory test results of NanoBubbles testing for Zooplankton enumeration changes in Mead Lake from May 2025 through October 2025 , </t>
  </si>
  <si>
    <t>test results provided by Wisconsin State Lab of Hygiene</t>
  </si>
  <si>
    <t>Water samples collected per requirement in WDNR nr109 permit</t>
  </si>
  <si>
    <t>Tabellaria sp.</t>
  </si>
  <si>
    <t>Dictyosphaerium sp.</t>
  </si>
  <si>
    <t>Aphanocapsa sp.</t>
  </si>
  <si>
    <t>Lyngbya sp.</t>
  </si>
  <si>
    <t>Phacus sp.</t>
  </si>
  <si>
    <t>Mead Lake ZooPlankton enumeration test results, NanoBubbles evalution,  in an aerated site and a control site.</t>
  </si>
  <si>
    <t>Mead Lake Algae enumeration test results, NanoBubbles evalution,  in an aerated site and a control site.</t>
  </si>
  <si>
    <t xml:space="preserve">Compilation of laboratory test results of NanoBubbles testing for Algae enumeration changes in Mead Lake from May 2025 through October 2025 , </t>
  </si>
  <si>
    <t>Location - A-site, NanoBubble aerated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</si>
</sst>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14" fontId="5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5" fillId="5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2" applyBorder="1" applyAlignment="1">
      <alignment horizontal="center" vertical="center"/>
    </xf>
    <xf numFmtId="0" fontId="4" fillId="4" borderId="1" xfId="4" applyBorder="1" applyAlignment="1">
      <alignment horizontal="center" vertical="center"/>
    </xf>
    <xf numFmtId="0" fontId="0" fillId="5" borderId="0" xfId="0" applyFill="1"/>
    <xf numFmtId="9" fontId="0" fillId="0" borderId="1" xfId="1" applyFont="1" applyBorder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3" fillId="3" borderId="1" xfId="3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2" borderId="0" xfId="2" applyAlignment="1">
      <alignment horizontal="center" vertical="center"/>
    </xf>
    <xf numFmtId="14" fontId="5" fillId="6" borderId="0" xfId="0" applyNumberFormat="1" applyFont="1" applyFill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14" fontId="5" fillId="6" borderId="0" xfId="0" applyNumberFormat="1" applyFont="1" applyFill="1" applyAlignment="1">
      <alignment horizontal="center"/>
    </xf>
    <xf numFmtId="0" fontId="5" fillId="6" borderId="1" xfId="0" applyFont="1" applyFill="1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right" vertical="center"/>
    </xf>
    <xf numFmtId="0" fontId="5" fillId="6" borderId="0" xfId="0" applyFont="1" applyFill="1"/>
    <xf numFmtId="0" fontId="5" fillId="6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right"/>
    </xf>
    <xf numFmtId="0" fontId="5" fillId="5" borderId="0" xfId="0" applyFont="1" applyFill="1"/>
    <xf numFmtId="0" fontId="0" fillId="5" borderId="0" xfId="0" applyFill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0" fontId="0" fillId="5" borderId="0" xfId="0" applyFill="1" applyAlignment="1">
      <alignment horizontal="right"/>
    </xf>
    <xf numFmtId="14" fontId="0" fillId="0" borderId="0" xfId="0" applyNumberFormat="1" applyAlignment="1">
      <alignment horizontal="left" vertical="top"/>
    </xf>
    <xf numFmtId="0" fontId="5" fillId="7" borderId="2" xfId="0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14" fontId="5" fillId="6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right"/>
    </xf>
    <xf numFmtId="14" fontId="5" fillId="6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5" fillId="6" borderId="0" xfId="0" applyFont="1" applyFill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5" fillId="8" borderId="1" xfId="0" applyFont="1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7" fillId="6" borderId="0" xfId="0" applyFont="1" applyFill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5">
    <cellStyle name="Bad" xfId="3" builtinId="27"/>
    <cellStyle name="Good" xfId="2" builtinId="26"/>
    <cellStyle name="Neutral" xfId="4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66EE-E55E-41E2-B202-16F91B66F229}">
  <dimension ref="B2:O47"/>
  <sheetViews>
    <sheetView tabSelected="1" workbookViewId="0">
      <selection activeCell="Q21" sqref="Q21"/>
    </sheetView>
  </sheetViews>
  <sheetFormatPr defaultRowHeight="15" x14ac:dyDescent="0.25"/>
  <cols>
    <col min="2" max="2" width="41.85546875" customWidth="1"/>
    <col min="3" max="3" width="11" style="3" customWidth="1"/>
    <col min="4" max="4" width="9.7109375" style="3" customWidth="1"/>
    <col min="5" max="5" width="9.7109375" style="3" bestFit="1" customWidth="1"/>
    <col min="6" max="6" width="10" style="3" customWidth="1"/>
    <col min="7" max="10" width="9.7109375" style="3" bestFit="1" customWidth="1"/>
    <col min="11" max="11" width="9.7109375" style="1" bestFit="1" customWidth="1"/>
    <col min="12" max="12" width="1.28515625" style="3" customWidth="1"/>
    <col min="13" max="13" width="9.7109375" style="3" customWidth="1"/>
    <col min="14" max="14" width="13.42578125" style="3" customWidth="1"/>
    <col min="15" max="15" width="1.7109375" style="3" customWidth="1"/>
  </cols>
  <sheetData>
    <row r="2" spans="2:15" x14ac:dyDescent="0.25">
      <c r="B2" s="45">
        <v>45970</v>
      </c>
    </row>
    <row r="3" spans="2:15" x14ac:dyDescent="0.25">
      <c r="B3" s="45" t="s">
        <v>123</v>
      </c>
    </row>
    <row r="4" spans="2:15" x14ac:dyDescent="0.25">
      <c r="B4" t="s">
        <v>120</v>
      </c>
    </row>
    <row r="5" spans="2:15" x14ac:dyDescent="0.25">
      <c r="B5" t="s">
        <v>124</v>
      </c>
    </row>
    <row r="6" spans="2:15" x14ac:dyDescent="0.25">
      <c r="B6" t="s">
        <v>133</v>
      </c>
    </row>
    <row r="7" spans="2:15" x14ac:dyDescent="0.25">
      <c r="B7" t="s">
        <v>130</v>
      </c>
    </row>
    <row r="8" spans="2:15" x14ac:dyDescent="0.25">
      <c r="B8" t="s">
        <v>125</v>
      </c>
      <c r="L8" s="6"/>
      <c r="O8" s="8"/>
    </row>
    <row r="9" spans="2:15" x14ac:dyDescent="0.25">
      <c r="L9" s="7"/>
      <c r="M9" s="34" t="s">
        <v>113</v>
      </c>
      <c r="N9" s="4"/>
      <c r="O9" s="7"/>
    </row>
    <row r="10" spans="2:15" x14ac:dyDescent="0.25">
      <c r="B10" s="51" t="s">
        <v>9</v>
      </c>
      <c r="C10" s="24" t="s">
        <v>15</v>
      </c>
      <c r="D10" s="9"/>
      <c r="E10" s="14"/>
      <c r="F10" s="12"/>
      <c r="G10" s="12"/>
      <c r="H10" s="12"/>
      <c r="I10" s="12"/>
      <c r="J10" s="12"/>
      <c r="K10" s="29" t="s">
        <v>33</v>
      </c>
      <c r="L10" s="10"/>
      <c r="M10" s="24" t="s">
        <v>43</v>
      </c>
      <c r="N10" s="27" t="s">
        <v>44</v>
      </c>
      <c r="O10" s="10"/>
    </row>
    <row r="11" spans="2:15" x14ac:dyDescent="0.25">
      <c r="B11" s="52" t="s">
        <v>118</v>
      </c>
      <c r="C11" s="27">
        <v>45799</v>
      </c>
      <c r="D11" s="27">
        <v>45810</v>
      </c>
      <c r="E11" s="27">
        <v>45824</v>
      </c>
      <c r="F11" s="27">
        <v>45838</v>
      </c>
      <c r="G11" s="27">
        <v>45852</v>
      </c>
      <c r="H11" s="27">
        <v>45880</v>
      </c>
      <c r="I11" s="27">
        <v>45894</v>
      </c>
      <c r="J11" s="27">
        <v>45908</v>
      </c>
      <c r="K11" s="53">
        <v>45929</v>
      </c>
      <c r="L11" s="10"/>
      <c r="M11" s="12"/>
      <c r="N11" s="11"/>
      <c r="O11" s="7"/>
    </row>
    <row r="12" spans="2:15" x14ac:dyDescent="0.25">
      <c r="B12" s="46" t="s">
        <v>116</v>
      </c>
      <c r="C12" s="14">
        <v>11.17</v>
      </c>
      <c r="D12" s="14">
        <v>19.399999999999999</v>
      </c>
      <c r="E12" s="14">
        <v>13.4</v>
      </c>
      <c r="F12" s="14">
        <v>23.1</v>
      </c>
      <c r="G12" s="14">
        <v>23.1</v>
      </c>
      <c r="H12" s="14">
        <v>26.4</v>
      </c>
      <c r="I12" s="14">
        <v>22.5</v>
      </c>
      <c r="J12" s="14">
        <v>16.600000000000001</v>
      </c>
      <c r="K12" s="14">
        <v>10.96</v>
      </c>
      <c r="L12" s="47"/>
      <c r="M12" s="12"/>
      <c r="N12" s="11"/>
      <c r="O12" s="7"/>
    </row>
    <row r="13" spans="2:15" x14ac:dyDescent="0.25">
      <c r="B13" s="46" t="s">
        <v>117</v>
      </c>
      <c r="C13" s="14">
        <v>11.17</v>
      </c>
      <c r="D13" s="14">
        <v>19.100000000000001</v>
      </c>
      <c r="E13" s="14">
        <v>13.7</v>
      </c>
      <c r="F13" s="14">
        <v>20.399999999999999</v>
      </c>
      <c r="G13" s="14">
        <v>22.6</v>
      </c>
      <c r="H13" s="14">
        <v>26.4</v>
      </c>
      <c r="I13" s="14">
        <v>22.4</v>
      </c>
      <c r="J13" s="14">
        <v>16</v>
      </c>
      <c r="K13" s="14">
        <v>10.02</v>
      </c>
      <c r="L13" s="47"/>
      <c r="M13" s="12"/>
      <c r="N13" s="11"/>
      <c r="O13" s="7"/>
    </row>
    <row r="14" spans="2:15" x14ac:dyDescent="0.25">
      <c r="B14" s="46" t="s">
        <v>114</v>
      </c>
      <c r="C14" s="14">
        <v>9.91</v>
      </c>
      <c r="D14" s="14">
        <v>8.77</v>
      </c>
      <c r="E14" s="14">
        <v>7.36</v>
      </c>
      <c r="F14" s="14">
        <v>7.06</v>
      </c>
      <c r="G14" s="14">
        <v>6.27</v>
      </c>
      <c r="H14" s="14">
        <v>7.69</v>
      </c>
      <c r="I14" s="14">
        <v>7.09</v>
      </c>
      <c r="J14" s="14">
        <v>10.96</v>
      </c>
      <c r="K14" s="14">
        <v>10.96</v>
      </c>
      <c r="L14" s="47"/>
      <c r="M14" s="12"/>
      <c r="N14" s="11"/>
      <c r="O14" s="7"/>
    </row>
    <row r="15" spans="2:15" x14ac:dyDescent="0.25">
      <c r="B15" s="46" t="s">
        <v>115</v>
      </c>
      <c r="C15" s="14">
        <v>9.7799999999999994</v>
      </c>
      <c r="D15" s="14">
        <v>8.5500000000000007</v>
      </c>
      <c r="E15" s="14">
        <v>7.17</v>
      </c>
      <c r="F15" s="14">
        <v>6.44</v>
      </c>
      <c r="G15" s="14">
        <v>5.0999999999999996</v>
      </c>
      <c r="H15" s="14">
        <v>7.65</v>
      </c>
      <c r="I15" s="14">
        <v>6.4</v>
      </c>
      <c r="J15" s="14">
        <v>10.02</v>
      </c>
      <c r="K15" s="14">
        <v>10.02</v>
      </c>
      <c r="L15" s="47"/>
      <c r="M15" s="12"/>
      <c r="N15" s="11"/>
      <c r="O15" s="7"/>
    </row>
    <row r="16" spans="2:15" x14ac:dyDescent="0.25">
      <c r="B16" s="39"/>
      <c r="D16" s="49"/>
      <c r="E16" s="50"/>
      <c r="F16" s="50"/>
      <c r="G16" s="50"/>
      <c r="H16" s="50"/>
      <c r="I16" s="50"/>
      <c r="J16" s="50"/>
      <c r="K16" s="49"/>
      <c r="L16" s="10"/>
      <c r="M16" s="12"/>
      <c r="N16" s="11"/>
      <c r="O16" s="7"/>
    </row>
    <row r="17" spans="2:15" x14ac:dyDescent="0.25">
      <c r="B17" s="24" t="s">
        <v>121</v>
      </c>
      <c r="C17" s="29" t="s">
        <v>18</v>
      </c>
      <c r="D17" s="29" t="s">
        <v>18</v>
      </c>
      <c r="E17" s="24" t="s">
        <v>18</v>
      </c>
      <c r="F17" s="24" t="s">
        <v>18</v>
      </c>
      <c r="G17" s="24" t="s">
        <v>18</v>
      </c>
      <c r="H17" s="24" t="s">
        <v>18</v>
      </c>
      <c r="I17" s="24" t="s">
        <v>18</v>
      </c>
      <c r="J17" s="24" t="s">
        <v>18</v>
      </c>
      <c r="K17" s="29" t="s">
        <v>18</v>
      </c>
      <c r="L17" s="10"/>
      <c r="M17" s="24" t="s">
        <v>43</v>
      </c>
      <c r="N17" s="27" t="s">
        <v>44</v>
      </c>
      <c r="O17" s="7"/>
    </row>
    <row r="18" spans="2:15" x14ac:dyDescent="0.25">
      <c r="B18" s="13" t="s">
        <v>122</v>
      </c>
      <c r="C18" s="14" t="s">
        <v>8</v>
      </c>
      <c r="D18" s="16" t="s">
        <v>8</v>
      </c>
      <c r="E18" s="14">
        <v>6</v>
      </c>
      <c r="F18" s="14" t="s">
        <v>8</v>
      </c>
      <c r="G18" s="14" t="s">
        <v>8</v>
      </c>
      <c r="H18" s="14" t="s">
        <v>8</v>
      </c>
      <c r="I18" s="14" t="s">
        <v>8</v>
      </c>
      <c r="J18" s="14" t="s">
        <v>8</v>
      </c>
      <c r="K18" s="16" t="s">
        <v>8</v>
      </c>
      <c r="L18" s="15"/>
      <c r="M18" s="14">
        <v>0</v>
      </c>
      <c r="N18" s="19"/>
      <c r="O18" s="20"/>
    </row>
    <row r="19" spans="2:15" x14ac:dyDescent="0.25">
      <c r="B19" s="13" t="s">
        <v>2</v>
      </c>
      <c r="C19" s="14">
        <v>34</v>
      </c>
      <c r="D19" s="14">
        <v>39</v>
      </c>
      <c r="E19" s="14">
        <v>32</v>
      </c>
      <c r="F19" s="14">
        <v>69</v>
      </c>
      <c r="G19" s="14">
        <v>43</v>
      </c>
      <c r="H19" s="14">
        <v>44</v>
      </c>
      <c r="I19" s="14">
        <v>38</v>
      </c>
      <c r="J19" s="14">
        <v>54</v>
      </c>
      <c r="K19" s="16">
        <v>39</v>
      </c>
      <c r="L19" s="15"/>
      <c r="M19" s="21">
        <f>(K19-C19)/K19</f>
        <v>0.12820512820512819</v>
      </c>
      <c r="N19" s="18"/>
      <c r="O19" s="20"/>
    </row>
    <row r="20" spans="2:15" x14ac:dyDescent="0.25">
      <c r="B20" s="58" t="s">
        <v>1</v>
      </c>
      <c r="C20" s="59">
        <v>40</v>
      </c>
      <c r="D20" s="59">
        <v>24</v>
      </c>
      <c r="E20" s="59">
        <v>52</v>
      </c>
      <c r="F20" s="59">
        <v>54</v>
      </c>
      <c r="G20" s="59">
        <v>41</v>
      </c>
      <c r="H20" s="59">
        <v>36</v>
      </c>
      <c r="I20" s="59">
        <v>58</v>
      </c>
      <c r="J20" s="59">
        <v>45</v>
      </c>
      <c r="K20" s="60">
        <v>20</v>
      </c>
      <c r="L20" s="15"/>
      <c r="M20" s="21">
        <v>-0.5</v>
      </c>
      <c r="N20" s="18"/>
      <c r="O20" s="15"/>
    </row>
    <row r="21" spans="2:15" x14ac:dyDescent="0.25">
      <c r="B21" s="13" t="s">
        <v>126</v>
      </c>
      <c r="C21" s="14" t="s">
        <v>14</v>
      </c>
      <c r="D21" s="14" t="s">
        <v>34</v>
      </c>
      <c r="E21" s="14">
        <v>2.1389999999999998</v>
      </c>
      <c r="F21" s="14" t="s">
        <v>22</v>
      </c>
      <c r="G21" s="14">
        <v>1.7050000000000001</v>
      </c>
      <c r="H21" s="14" t="s">
        <v>27</v>
      </c>
      <c r="I21" s="14">
        <v>1.542</v>
      </c>
      <c r="J21" s="14">
        <v>1.5029999999999999</v>
      </c>
      <c r="K21" s="16" t="s">
        <v>7</v>
      </c>
      <c r="L21" s="15"/>
      <c r="M21" s="22">
        <f>(0.759-0.932)/0.759</f>
        <v>-0.22793148880105407</v>
      </c>
      <c r="N21" s="18"/>
      <c r="O21" s="15"/>
    </row>
    <row r="22" spans="2:15" x14ac:dyDescent="0.25">
      <c r="B22" s="13" t="s">
        <v>127</v>
      </c>
      <c r="C22" s="14" t="s">
        <v>13</v>
      </c>
      <c r="D22" s="14" t="s">
        <v>16</v>
      </c>
      <c r="E22" s="14" t="s">
        <v>19</v>
      </c>
      <c r="F22" s="14" t="s">
        <v>13</v>
      </c>
      <c r="G22" s="14" t="s">
        <v>13</v>
      </c>
      <c r="H22" s="14" t="s">
        <v>13</v>
      </c>
      <c r="I22" s="14" t="s">
        <v>13</v>
      </c>
      <c r="J22" s="14" t="s">
        <v>29</v>
      </c>
      <c r="K22" s="16" t="s">
        <v>6</v>
      </c>
      <c r="L22" s="15"/>
      <c r="M22" s="21">
        <f>(0.405-0.127)/0.405</f>
        <v>0.68641975308641978</v>
      </c>
      <c r="N22" s="23"/>
      <c r="O22" s="15"/>
    </row>
    <row r="23" spans="2:15" x14ac:dyDescent="0.25">
      <c r="B23" s="13" t="s">
        <v>128</v>
      </c>
      <c r="C23" s="14" t="s">
        <v>5</v>
      </c>
      <c r="D23" s="14" t="s">
        <v>17</v>
      </c>
      <c r="E23" s="14" t="s">
        <v>20</v>
      </c>
      <c r="F23" s="14" t="s">
        <v>23</v>
      </c>
      <c r="G23" s="14" t="s">
        <v>25</v>
      </c>
      <c r="H23" s="14" t="s">
        <v>5</v>
      </c>
      <c r="I23" s="14" t="s">
        <v>5</v>
      </c>
      <c r="J23" s="14" t="s">
        <v>5</v>
      </c>
      <c r="K23" s="16" t="s">
        <v>5</v>
      </c>
      <c r="L23" s="15"/>
      <c r="M23" s="14">
        <v>0</v>
      </c>
      <c r="N23" s="19"/>
      <c r="O23" s="15"/>
    </row>
    <row r="24" spans="2:15" x14ac:dyDescent="0.25">
      <c r="B24" s="58" t="s">
        <v>40</v>
      </c>
      <c r="C24" s="59">
        <v>0.63</v>
      </c>
      <c r="D24" s="59">
        <v>7.0000000000000007E-2</v>
      </c>
      <c r="E24" s="59">
        <v>0.25</v>
      </c>
      <c r="F24" s="59">
        <v>0.28999999999999998</v>
      </c>
      <c r="G24" s="59">
        <v>0.76</v>
      </c>
      <c r="H24" s="59">
        <v>0.36</v>
      </c>
      <c r="I24" s="59">
        <v>0.28000000000000003</v>
      </c>
      <c r="J24" s="59">
        <v>0.2</v>
      </c>
      <c r="K24" s="60">
        <v>0.15</v>
      </c>
      <c r="L24" s="15"/>
      <c r="M24" s="21">
        <f>(0.15-0.63)/0.63</f>
        <v>-0.76190476190476186</v>
      </c>
      <c r="N24" s="18"/>
      <c r="O24" s="15"/>
    </row>
    <row r="25" spans="2:15" x14ac:dyDescent="0.25">
      <c r="B25" s="13" t="s">
        <v>119</v>
      </c>
      <c r="C25" s="14">
        <v>0.25</v>
      </c>
      <c r="D25" s="14">
        <v>0.1</v>
      </c>
      <c r="E25" s="14">
        <v>0.23</v>
      </c>
      <c r="F25" s="14">
        <v>0.3</v>
      </c>
      <c r="G25" s="14">
        <v>0.3</v>
      </c>
      <c r="H25" s="14">
        <v>0.33</v>
      </c>
      <c r="I25" s="14">
        <v>0.28000000000000003</v>
      </c>
      <c r="J25" s="14">
        <v>0.2</v>
      </c>
      <c r="K25" s="16">
        <v>0.14000000000000001</v>
      </c>
      <c r="L25" s="15"/>
      <c r="M25" s="21">
        <f>(0.14-0.25)/0.25</f>
        <v>-0.43999999999999995</v>
      </c>
      <c r="N25" s="18"/>
      <c r="O25" s="15"/>
    </row>
    <row r="26" spans="2:15" x14ac:dyDescent="0.25">
      <c r="B26" s="13" t="s">
        <v>32</v>
      </c>
      <c r="C26" s="14" t="s">
        <v>12</v>
      </c>
      <c r="D26" s="14" t="s">
        <v>36</v>
      </c>
      <c r="E26" s="14">
        <v>0.27</v>
      </c>
      <c r="F26" s="14">
        <v>0.3</v>
      </c>
      <c r="G26" s="14">
        <v>0.33</v>
      </c>
      <c r="H26" s="14">
        <v>0.28999999999999998</v>
      </c>
      <c r="I26" s="14">
        <v>0.17</v>
      </c>
      <c r="J26" s="14" t="s">
        <v>30</v>
      </c>
      <c r="K26" s="16" t="s">
        <v>4</v>
      </c>
      <c r="L26" s="15"/>
      <c r="M26" s="21">
        <f>(0.07-0.13)/0.13</f>
        <v>-0.46153846153846151</v>
      </c>
      <c r="N26" s="18"/>
      <c r="O26" s="15"/>
    </row>
    <row r="27" spans="2:15" x14ac:dyDescent="0.25">
      <c r="B27" s="17"/>
      <c r="C27" s="14"/>
      <c r="D27" s="14"/>
      <c r="E27" s="14"/>
      <c r="F27" s="14"/>
      <c r="G27" s="14"/>
      <c r="H27" s="14"/>
      <c r="I27" s="14"/>
      <c r="J27" s="14"/>
      <c r="K27" s="16"/>
      <c r="L27" s="15"/>
      <c r="M27" s="14"/>
      <c r="N27" s="14"/>
      <c r="O27" s="15"/>
    </row>
    <row r="28" spans="2:15" x14ac:dyDescent="0.25">
      <c r="B28" s="24" t="s">
        <v>45</v>
      </c>
      <c r="C28" s="9"/>
      <c r="D28" s="9"/>
      <c r="E28" s="12"/>
      <c r="F28" s="12"/>
      <c r="G28" s="12"/>
      <c r="H28" s="12"/>
      <c r="I28" s="12"/>
      <c r="J28" s="12"/>
      <c r="K28" s="9"/>
      <c r="L28" s="10"/>
      <c r="M28" s="24" t="s">
        <v>43</v>
      </c>
      <c r="N28" s="27" t="s">
        <v>44</v>
      </c>
      <c r="O28" s="10"/>
    </row>
    <row r="29" spans="2:15" x14ac:dyDescent="0.25">
      <c r="B29" s="40" t="s">
        <v>118</v>
      </c>
      <c r="C29" s="26">
        <v>45799</v>
      </c>
      <c r="D29" s="26">
        <v>45810</v>
      </c>
      <c r="E29" s="26">
        <v>45824</v>
      </c>
      <c r="F29" s="48">
        <v>45838</v>
      </c>
      <c r="G29" s="26">
        <v>45852</v>
      </c>
      <c r="H29" s="26">
        <v>45880</v>
      </c>
      <c r="I29" s="26">
        <v>45894</v>
      </c>
      <c r="J29" s="26">
        <v>45908</v>
      </c>
      <c r="K29" s="28">
        <v>45929</v>
      </c>
      <c r="L29" s="10"/>
      <c r="M29" s="12"/>
      <c r="N29" s="11"/>
      <c r="O29" s="10"/>
    </row>
    <row r="30" spans="2:15" x14ac:dyDescent="0.25">
      <c r="B30" s="46" t="s">
        <v>116</v>
      </c>
      <c r="C30" s="14">
        <v>11.6</v>
      </c>
      <c r="D30" s="14">
        <v>18.899999999999999</v>
      </c>
      <c r="E30" s="14">
        <v>13.3</v>
      </c>
      <c r="F30" s="14">
        <v>22.2</v>
      </c>
      <c r="G30" s="14">
        <v>24</v>
      </c>
      <c r="H30" s="14">
        <v>26.3</v>
      </c>
      <c r="I30" s="14">
        <v>22.5</v>
      </c>
      <c r="J30" s="14">
        <v>16.2</v>
      </c>
      <c r="K30" s="14">
        <v>20.5</v>
      </c>
      <c r="L30" s="47"/>
      <c r="M30" s="12"/>
      <c r="N30" s="11"/>
      <c r="O30" s="7"/>
    </row>
    <row r="31" spans="2:15" x14ac:dyDescent="0.25">
      <c r="B31" s="46" t="s">
        <v>117</v>
      </c>
      <c r="C31" s="14">
        <v>11.5</v>
      </c>
      <c r="D31" s="14">
        <v>18.399999999999999</v>
      </c>
      <c r="E31" s="14">
        <v>13.2</v>
      </c>
      <c r="F31" s="14">
        <v>19.8</v>
      </c>
      <c r="G31" s="14">
        <v>22.4</v>
      </c>
      <c r="H31" s="14">
        <v>25.9</v>
      </c>
      <c r="I31" s="14">
        <v>22.5</v>
      </c>
      <c r="J31" s="14">
        <v>15.4</v>
      </c>
      <c r="K31" s="14">
        <v>19.7</v>
      </c>
      <c r="L31" s="47"/>
      <c r="M31" s="12"/>
      <c r="N31" s="11"/>
      <c r="O31" s="7"/>
    </row>
    <row r="32" spans="2:15" x14ac:dyDescent="0.25">
      <c r="B32" s="46" t="s">
        <v>114</v>
      </c>
      <c r="C32" s="14">
        <v>9.5</v>
      </c>
      <c r="D32" s="14">
        <v>8.5</v>
      </c>
      <c r="E32" s="14">
        <v>7.61</v>
      </c>
      <c r="F32" s="14">
        <v>6.57</v>
      </c>
      <c r="G32" s="14">
        <v>5.89</v>
      </c>
      <c r="H32" s="14">
        <v>6.8</v>
      </c>
      <c r="I32" s="14">
        <v>8.93</v>
      </c>
      <c r="J32" s="14">
        <v>10.06</v>
      </c>
      <c r="K32" s="14">
        <v>8.32</v>
      </c>
      <c r="L32" s="47"/>
      <c r="M32" s="12"/>
      <c r="N32" s="11"/>
      <c r="O32" s="7"/>
    </row>
    <row r="33" spans="2:15" x14ac:dyDescent="0.25">
      <c r="B33" s="46" t="s">
        <v>115</v>
      </c>
      <c r="C33" s="14">
        <v>9.2899999999999991</v>
      </c>
      <c r="D33" s="14">
        <v>7.64</v>
      </c>
      <c r="E33" s="14">
        <v>7.49</v>
      </c>
      <c r="F33" s="14">
        <v>6.24</v>
      </c>
      <c r="G33" s="14">
        <v>4.5</v>
      </c>
      <c r="H33" s="14">
        <v>5.76</v>
      </c>
      <c r="I33" s="14">
        <v>8.3699999999999992</v>
      </c>
      <c r="J33" s="14">
        <v>9.4499999999999993</v>
      </c>
      <c r="K33" s="14">
        <v>7.65</v>
      </c>
      <c r="L33" s="47"/>
      <c r="M33" s="12"/>
      <c r="N33" s="11"/>
      <c r="O33" s="7"/>
    </row>
    <row r="34" spans="2:15" x14ac:dyDescent="0.25">
      <c r="B34" s="39"/>
      <c r="D34" s="49"/>
      <c r="E34" s="50"/>
      <c r="F34" s="50"/>
      <c r="G34" s="50"/>
      <c r="H34" s="50"/>
      <c r="I34" s="50"/>
      <c r="J34" s="50"/>
      <c r="K34" s="49"/>
      <c r="L34" s="10"/>
      <c r="M34" s="12"/>
      <c r="N34" s="11"/>
      <c r="O34" s="7"/>
    </row>
    <row r="35" spans="2:15" x14ac:dyDescent="0.25">
      <c r="B35" s="24" t="s">
        <v>121</v>
      </c>
      <c r="C35" s="29" t="s">
        <v>18</v>
      </c>
      <c r="D35" s="29" t="s">
        <v>18</v>
      </c>
      <c r="E35" s="24" t="s">
        <v>18</v>
      </c>
      <c r="F35" s="24" t="s">
        <v>18</v>
      </c>
      <c r="G35" s="24" t="s">
        <v>18</v>
      </c>
      <c r="H35" s="24" t="s">
        <v>18</v>
      </c>
      <c r="I35" s="24" t="s">
        <v>18</v>
      </c>
      <c r="J35" s="24" t="s">
        <v>18</v>
      </c>
      <c r="K35" s="29" t="s">
        <v>18</v>
      </c>
      <c r="L35" s="10"/>
      <c r="M35" s="24" t="s">
        <v>43</v>
      </c>
      <c r="N35" s="27" t="s">
        <v>44</v>
      </c>
      <c r="O35" s="10"/>
    </row>
    <row r="36" spans="2:15" x14ac:dyDescent="0.25">
      <c r="B36" s="13" t="s">
        <v>3</v>
      </c>
      <c r="C36" s="14" t="s">
        <v>8</v>
      </c>
      <c r="D36" s="16" t="s">
        <v>8</v>
      </c>
      <c r="E36" s="14" t="s">
        <v>8</v>
      </c>
      <c r="F36" s="14" t="s">
        <v>8</v>
      </c>
      <c r="G36" s="14" t="s">
        <v>8</v>
      </c>
      <c r="H36" s="14" t="s">
        <v>8</v>
      </c>
      <c r="I36" s="14" t="s">
        <v>8</v>
      </c>
      <c r="J36" s="14" t="s">
        <v>8</v>
      </c>
      <c r="K36" s="16" t="s">
        <v>8</v>
      </c>
      <c r="L36" s="15"/>
      <c r="M36" s="14">
        <v>0</v>
      </c>
      <c r="N36" s="19"/>
      <c r="O36" s="15"/>
    </row>
    <row r="37" spans="2:15" x14ac:dyDescent="0.25">
      <c r="B37" s="13" t="s">
        <v>2</v>
      </c>
      <c r="C37" s="14">
        <v>46</v>
      </c>
      <c r="D37" s="14">
        <v>39</v>
      </c>
      <c r="E37" s="14">
        <v>43</v>
      </c>
      <c r="F37" s="14">
        <v>54</v>
      </c>
      <c r="G37" s="14">
        <v>46</v>
      </c>
      <c r="H37" s="14">
        <v>38</v>
      </c>
      <c r="I37" s="14">
        <v>66</v>
      </c>
      <c r="J37" s="14">
        <v>57</v>
      </c>
      <c r="K37" s="16">
        <v>39</v>
      </c>
      <c r="L37" s="15"/>
      <c r="M37" s="21">
        <f>(K37-C37)/K37</f>
        <v>-0.17948717948717949</v>
      </c>
      <c r="N37" s="18"/>
      <c r="O37" s="15"/>
    </row>
    <row r="38" spans="2:15" x14ac:dyDescent="0.25">
      <c r="B38" s="13" t="s">
        <v>1</v>
      </c>
      <c r="C38" s="14">
        <v>46</v>
      </c>
      <c r="D38" s="14">
        <v>23</v>
      </c>
      <c r="E38" s="14">
        <v>59</v>
      </c>
      <c r="F38" s="14">
        <v>52</v>
      </c>
      <c r="G38" s="14">
        <v>27</v>
      </c>
      <c r="H38" s="14">
        <v>33</v>
      </c>
      <c r="I38" s="14">
        <v>30</v>
      </c>
      <c r="J38" s="14">
        <v>64</v>
      </c>
      <c r="K38" s="16">
        <v>29</v>
      </c>
      <c r="L38" s="15"/>
      <c r="M38" s="21">
        <f>(K38-C38)/K38</f>
        <v>-0.58620689655172409</v>
      </c>
      <c r="N38" s="18"/>
      <c r="O38" s="15"/>
    </row>
    <row r="39" spans="2:15" x14ac:dyDescent="0.25">
      <c r="B39" s="13" t="s">
        <v>126</v>
      </c>
      <c r="C39" s="14" t="s">
        <v>38</v>
      </c>
      <c r="D39" s="14" t="s">
        <v>37</v>
      </c>
      <c r="E39" s="14">
        <v>2.085</v>
      </c>
      <c r="F39" s="14" t="s">
        <v>24</v>
      </c>
      <c r="G39" s="14">
        <v>1.538</v>
      </c>
      <c r="H39" s="14" t="s">
        <v>28</v>
      </c>
      <c r="I39" s="14">
        <v>1.647</v>
      </c>
      <c r="J39" s="14" t="s">
        <v>31</v>
      </c>
      <c r="K39" s="16" t="s">
        <v>11</v>
      </c>
      <c r="L39" s="15"/>
      <c r="M39" s="21">
        <f>(0.806-1.027)*0.806</f>
        <v>-0.1781259999999999</v>
      </c>
      <c r="N39" s="18"/>
      <c r="O39" s="15"/>
    </row>
    <row r="40" spans="2:15" x14ac:dyDescent="0.25">
      <c r="B40" s="13" t="s">
        <v>0</v>
      </c>
      <c r="C40" s="14" t="s">
        <v>13</v>
      </c>
      <c r="D40" s="14" t="s">
        <v>13</v>
      </c>
      <c r="E40" s="14" t="s">
        <v>21</v>
      </c>
      <c r="F40" s="14" t="s">
        <v>13</v>
      </c>
      <c r="G40" s="14" t="s">
        <v>13</v>
      </c>
      <c r="H40" s="14" t="s">
        <v>13</v>
      </c>
      <c r="I40" s="14" t="s">
        <v>13</v>
      </c>
      <c r="J40" s="14" t="s">
        <v>29</v>
      </c>
      <c r="K40" s="16" t="s">
        <v>6</v>
      </c>
      <c r="L40" s="15"/>
      <c r="M40" s="21">
        <f>(0.405-0.127)/0.405</f>
        <v>0.68641975308641978</v>
      </c>
      <c r="N40" s="23"/>
      <c r="O40" s="15"/>
    </row>
    <row r="41" spans="2:15" x14ac:dyDescent="0.25">
      <c r="B41" s="13" t="s">
        <v>128</v>
      </c>
      <c r="C41" s="14" t="s">
        <v>5</v>
      </c>
      <c r="D41" s="14" t="s">
        <v>5</v>
      </c>
      <c r="E41" s="14">
        <v>3.05</v>
      </c>
      <c r="F41" s="14" t="s">
        <v>39</v>
      </c>
      <c r="G41" s="14" t="s">
        <v>26</v>
      </c>
      <c r="H41" s="14" t="s">
        <v>5</v>
      </c>
      <c r="I41" s="14" t="s">
        <v>5</v>
      </c>
      <c r="J41" s="14" t="s">
        <v>5</v>
      </c>
      <c r="K41" s="16" t="s">
        <v>5</v>
      </c>
      <c r="L41" s="15"/>
      <c r="M41" s="14">
        <v>0</v>
      </c>
      <c r="N41" s="19"/>
      <c r="O41" s="15"/>
    </row>
    <row r="42" spans="2:15" x14ac:dyDescent="0.25">
      <c r="B42" s="13" t="s">
        <v>42</v>
      </c>
      <c r="C42" s="14">
        <v>0.17</v>
      </c>
      <c r="D42" s="14">
        <v>0.09</v>
      </c>
      <c r="E42" s="14">
        <v>0.36</v>
      </c>
      <c r="F42" s="14">
        <v>0.28999999999999998</v>
      </c>
      <c r="G42" s="14">
        <v>0.98</v>
      </c>
      <c r="H42" s="14">
        <v>0.32</v>
      </c>
      <c r="I42" s="14">
        <v>0.28999999999999998</v>
      </c>
      <c r="J42" s="14">
        <v>0.2</v>
      </c>
      <c r="K42" s="16">
        <v>0.11</v>
      </c>
      <c r="L42" s="15"/>
      <c r="M42" s="21">
        <f>(K42-C42)/C42</f>
        <v>-0.35294117647058826</v>
      </c>
      <c r="N42" s="18"/>
      <c r="O42" s="15"/>
    </row>
    <row r="43" spans="2:15" x14ac:dyDescent="0.25">
      <c r="B43" s="13" t="s">
        <v>41</v>
      </c>
      <c r="C43" s="14">
        <v>0.7</v>
      </c>
      <c r="D43" s="14">
        <v>0.12</v>
      </c>
      <c r="E43" s="14">
        <v>0.26</v>
      </c>
      <c r="F43" s="14">
        <v>0.27</v>
      </c>
      <c r="G43" s="14">
        <v>0.46</v>
      </c>
      <c r="H43" s="14">
        <v>0.37</v>
      </c>
      <c r="I43" s="14">
        <v>0.27</v>
      </c>
      <c r="J43" s="14">
        <v>0.18</v>
      </c>
      <c r="K43" s="16">
        <v>0.11</v>
      </c>
      <c r="L43" s="15"/>
      <c r="M43" s="21">
        <f>(K43-C43)/C43</f>
        <v>-0.84285714285714286</v>
      </c>
      <c r="N43" s="18"/>
      <c r="O43" s="15"/>
    </row>
    <row r="44" spans="2:15" x14ac:dyDescent="0.25">
      <c r="B44" s="13" t="s">
        <v>32</v>
      </c>
      <c r="C44" s="14" t="s">
        <v>12</v>
      </c>
      <c r="D44" s="14">
        <v>7.0000000000000007E-2</v>
      </c>
      <c r="E44" s="14">
        <v>0.22</v>
      </c>
      <c r="F44" s="14">
        <v>0.3</v>
      </c>
      <c r="G44" s="14">
        <v>0.21</v>
      </c>
      <c r="H44" s="14">
        <v>0.26</v>
      </c>
      <c r="I44" s="14">
        <v>0.17</v>
      </c>
      <c r="J44" s="14" t="s">
        <v>10</v>
      </c>
      <c r="K44" s="16" t="s">
        <v>35</v>
      </c>
      <c r="L44" s="15"/>
      <c r="M44" s="21">
        <f>(0.06-0.13)/0.06</f>
        <v>-1.1666666666666667</v>
      </c>
      <c r="N44" s="25"/>
      <c r="O44" s="15"/>
    </row>
    <row r="47" spans="2:15" x14ac:dyDescent="0.25">
      <c r="B47" t="s">
        <v>129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D87B-372F-44D9-9195-7088BA9F3FD2}">
  <dimension ref="B2:G37"/>
  <sheetViews>
    <sheetView workbookViewId="0">
      <selection activeCell="K29" sqref="K29"/>
    </sheetView>
  </sheetViews>
  <sheetFormatPr defaultRowHeight="15" x14ac:dyDescent="0.25"/>
  <cols>
    <col min="2" max="2" width="30.85546875" customWidth="1"/>
    <col min="3" max="3" width="18.5703125" customWidth="1"/>
    <col min="4" max="4" width="1.7109375" customWidth="1"/>
    <col min="5" max="7" width="14.5703125" customWidth="1"/>
    <col min="11" max="11" width="48.140625" customWidth="1"/>
  </cols>
  <sheetData>
    <row r="2" spans="2:7" x14ac:dyDescent="0.25">
      <c r="B2" s="45">
        <v>45970</v>
      </c>
    </row>
    <row r="3" spans="2:7" x14ac:dyDescent="0.25">
      <c r="B3" s="45" t="s">
        <v>139</v>
      </c>
    </row>
    <row r="4" spans="2:7" x14ac:dyDescent="0.25">
      <c r="B4" t="s">
        <v>120</v>
      </c>
    </row>
    <row r="5" spans="2:7" x14ac:dyDescent="0.25">
      <c r="B5" t="s">
        <v>131</v>
      </c>
    </row>
    <row r="6" spans="2:7" x14ac:dyDescent="0.25">
      <c r="B6" t="s">
        <v>133</v>
      </c>
    </row>
    <row r="7" spans="2:7" x14ac:dyDescent="0.25">
      <c r="B7" t="s">
        <v>132</v>
      </c>
    </row>
    <row r="8" spans="2:7" x14ac:dyDescent="0.25">
      <c r="B8" t="s">
        <v>125</v>
      </c>
    </row>
    <row r="10" spans="2:7" x14ac:dyDescent="0.25">
      <c r="C10" s="5" t="s">
        <v>15</v>
      </c>
      <c r="D10" s="6"/>
      <c r="E10" s="2"/>
      <c r="F10" s="2"/>
      <c r="G10" s="2"/>
    </row>
    <row r="11" spans="2:7" x14ac:dyDescent="0.25">
      <c r="B11" s="61" t="s">
        <v>9</v>
      </c>
      <c r="C11" s="26" t="s">
        <v>53</v>
      </c>
      <c r="D11" s="26"/>
      <c r="E11" s="26" t="s">
        <v>53</v>
      </c>
      <c r="F11" s="26" t="s">
        <v>53</v>
      </c>
      <c r="G11" s="26" t="s">
        <v>53</v>
      </c>
    </row>
    <row r="12" spans="2:7" x14ac:dyDescent="0.25">
      <c r="B12" s="61"/>
      <c r="C12" s="26">
        <v>45809</v>
      </c>
      <c r="D12" s="26"/>
      <c r="E12" s="28">
        <v>46188</v>
      </c>
      <c r="F12" s="28">
        <v>45837</v>
      </c>
      <c r="G12" s="28"/>
    </row>
    <row r="13" spans="2:7" x14ac:dyDescent="0.25">
      <c r="B13" s="62"/>
      <c r="C13" s="29" t="s">
        <v>50</v>
      </c>
      <c r="D13" s="27"/>
      <c r="E13" s="29" t="s">
        <v>50</v>
      </c>
      <c r="F13" s="29" t="s">
        <v>50</v>
      </c>
      <c r="G13" s="29"/>
    </row>
    <row r="14" spans="2:7" x14ac:dyDescent="0.25">
      <c r="B14" s="13" t="s">
        <v>46</v>
      </c>
      <c r="C14" s="14">
        <v>1024368</v>
      </c>
      <c r="D14" s="15"/>
      <c r="E14" s="16"/>
      <c r="F14" s="16">
        <v>33151</v>
      </c>
      <c r="G14" s="16"/>
    </row>
    <row r="15" spans="2:7" x14ac:dyDescent="0.25">
      <c r="B15" s="31" t="s">
        <v>51</v>
      </c>
      <c r="C15" s="14">
        <v>89461505</v>
      </c>
      <c r="D15" s="15"/>
      <c r="E15" s="16">
        <v>845353</v>
      </c>
      <c r="F15" s="16">
        <v>397813</v>
      </c>
      <c r="G15" s="16"/>
    </row>
    <row r="16" spans="2:7" x14ac:dyDescent="0.25">
      <c r="B16" s="13" t="s">
        <v>47</v>
      </c>
      <c r="C16" s="14">
        <v>682912</v>
      </c>
      <c r="D16" s="15"/>
      <c r="E16" s="16">
        <v>49727</v>
      </c>
      <c r="F16" s="16">
        <v>248633</v>
      </c>
      <c r="G16" s="16"/>
    </row>
    <row r="17" spans="2:7" x14ac:dyDescent="0.25">
      <c r="B17" s="13" t="s">
        <v>48</v>
      </c>
      <c r="C17" s="14">
        <v>341456</v>
      </c>
      <c r="D17" s="15"/>
      <c r="E17" s="16"/>
      <c r="F17" s="16"/>
      <c r="G17" s="16"/>
    </row>
    <row r="18" spans="2:7" x14ac:dyDescent="0.25">
      <c r="B18" s="13" t="s">
        <v>49</v>
      </c>
      <c r="C18" s="14">
        <v>682912</v>
      </c>
      <c r="D18" s="15"/>
      <c r="E18" s="16"/>
      <c r="F18" s="16"/>
      <c r="G18" s="16"/>
    </row>
    <row r="19" spans="2:7" x14ac:dyDescent="0.25">
      <c r="B19" s="13" t="s">
        <v>61</v>
      </c>
      <c r="C19" s="14"/>
      <c r="D19" s="15"/>
      <c r="E19" s="16"/>
      <c r="F19" s="16">
        <v>33151</v>
      </c>
      <c r="G19" s="16"/>
    </row>
    <row r="20" spans="2:7" x14ac:dyDescent="0.25">
      <c r="B20" s="13" t="s">
        <v>54</v>
      </c>
      <c r="C20" s="14"/>
      <c r="D20" s="15"/>
      <c r="E20" s="16">
        <v>16576</v>
      </c>
      <c r="F20" s="16">
        <v>49727</v>
      </c>
      <c r="G20" s="16"/>
    </row>
    <row r="21" spans="2:7" x14ac:dyDescent="0.25">
      <c r="B21" s="13" t="s">
        <v>55</v>
      </c>
      <c r="C21" s="14"/>
      <c r="D21" s="15"/>
      <c r="E21" s="16">
        <v>33151</v>
      </c>
      <c r="F21" s="16">
        <v>66302</v>
      </c>
      <c r="G21" s="16"/>
    </row>
    <row r="22" spans="2:7" x14ac:dyDescent="0.25">
      <c r="B22" s="13" t="s">
        <v>56</v>
      </c>
      <c r="C22" s="14"/>
      <c r="D22" s="15"/>
      <c r="E22" s="16">
        <v>16576</v>
      </c>
      <c r="F22" s="16"/>
      <c r="G22" s="16"/>
    </row>
    <row r="23" spans="2:7" x14ac:dyDescent="0.25">
      <c r="B23" s="13" t="s">
        <v>59</v>
      </c>
      <c r="C23" s="14"/>
      <c r="D23" s="15"/>
      <c r="E23" s="16">
        <v>33151</v>
      </c>
      <c r="F23" s="16"/>
      <c r="G23" s="16"/>
    </row>
    <row r="24" spans="2:7" x14ac:dyDescent="0.25">
      <c r="B24" s="13"/>
      <c r="C24" s="14"/>
      <c r="D24" s="15"/>
      <c r="E24" s="16"/>
      <c r="F24" s="16"/>
      <c r="G24" s="16"/>
    </row>
    <row r="25" spans="2:7" x14ac:dyDescent="0.25">
      <c r="B25" s="63" t="s">
        <v>45</v>
      </c>
      <c r="C25" s="26" t="s">
        <v>53</v>
      </c>
      <c r="D25" s="10"/>
      <c r="E25" s="26" t="s">
        <v>53</v>
      </c>
      <c r="F25" s="26" t="s">
        <v>53</v>
      </c>
      <c r="G25" s="26" t="s">
        <v>53</v>
      </c>
    </row>
    <row r="26" spans="2:7" x14ac:dyDescent="0.25">
      <c r="B26" s="64"/>
      <c r="C26" s="26">
        <v>45809</v>
      </c>
      <c r="D26" s="10"/>
      <c r="E26" s="28">
        <v>46188</v>
      </c>
      <c r="F26" s="28">
        <v>45837</v>
      </c>
      <c r="G26" s="28"/>
    </row>
    <row r="27" spans="2:7" x14ac:dyDescent="0.25">
      <c r="B27" s="65"/>
      <c r="C27" s="29" t="s">
        <v>50</v>
      </c>
      <c r="D27" s="10"/>
      <c r="E27" s="29" t="s">
        <v>50</v>
      </c>
      <c r="F27" s="29" t="s">
        <v>50</v>
      </c>
      <c r="G27" s="29"/>
    </row>
    <row r="28" spans="2:7" x14ac:dyDescent="0.25">
      <c r="B28" s="55" t="s">
        <v>62</v>
      </c>
      <c r="C28" s="9"/>
      <c r="D28" s="10"/>
      <c r="E28" s="9"/>
      <c r="F28" s="9"/>
      <c r="G28" s="9"/>
    </row>
    <row r="29" spans="2:7" x14ac:dyDescent="0.25">
      <c r="B29" s="13" t="s">
        <v>60</v>
      </c>
      <c r="C29" s="14"/>
      <c r="D29" s="15"/>
      <c r="E29" s="16">
        <v>16576</v>
      </c>
      <c r="F29" s="16"/>
      <c r="G29" s="16"/>
    </row>
    <row r="30" spans="2:7" x14ac:dyDescent="0.25">
      <c r="B30" s="13" t="s">
        <v>58</v>
      </c>
      <c r="C30" s="14">
        <v>182496696</v>
      </c>
      <c r="D30" s="15"/>
      <c r="E30" s="16"/>
      <c r="F30" s="16">
        <v>1442072</v>
      </c>
      <c r="G30" s="16"/>
    </row>
    <row r="31" spans="2:7" x14ac:dyDescent="0.25">
      <c r="B31" s="13" t="s">
        <v>47</v>
      </c>
      <c r="C31" s="14">
        <v>497266</v>
      </c>
      <c r="D31" s="15"/>
      <c r="E31" s="16">
        <v>265209</v>
      </c>
      <c r="F31" s="16">
        <v>149180</v>
      </c>
      <c r="G31" s="16"/>
    </row>
    <row r="32" spans="2:7" x14ac:dyDescent="0.25">
      <c r="B32" s="13" t="s">
        <v>57</v>
      </c>
      <c r="C32" s="14"/>
      <c r="D32" s="15"/>
      <c r="E32" s="16">
        <v>116029</v>
      </c>
      <c r="F32" s="16"/>
      <c r="G32" s="16"/>
    </row>
    <row r="33" spans="2:7" x14ac:dyDescent="0.25">
      <c r="B33" s="13" t="s">
        <v>55</v>
      </c>
      <c r="C33" s="14"/>
      <c r="D33" s="15"/>
      <c r="E33" s="16">
        <v>33151</v>
      </c>
      <c r="F33" s="16">
        <v>1408921</v>
      </c>
      <c r="G33" s="16"/>
    </row>
    <row r="34" spans="2:7" x14ac:dyDescent="0.25">
      <c r="B34" s="13" t="s">
        <v>52</v>
      </c>
      <c r="C34" s="14">
        <v>994532</v>
      </c>
      <c r="D34" s="15"/>
      <c r="E34" s="16"/>
      <c r="F34" s="16">
        <v>132604</v>
      </c>
      <c r="G34" s="16"/>
    </row>
    <row r="35" spans="2:7" x14ac:dyDescent="0.25">
      <c r="B35" s="13" t="s">
        <v>59</v>
      </c>
      <c r="C35" s="14"/>
      <c r="D35" s="15"/>
      <c r="E35" s="16">
        <v>16576</v>
      </c>
      <c r="F35" s="16">
        <v>66302</v>
      </c>
      <c r="G35" s="16"/>
    </row>
    <row r="36" spans="2:7" x14ac:dyDescent="0.25">
      <c r="B36" s="13" t="s">
        <v>56</v>
      </c>
      <c r="C36" s="14"/>
      <c r="D36" s="15"/>
      <c r="E36" s="16"/>
      <c r="F36" s="16">
        <v>66302</v>
      </c>
      <c r="G36" s="16"/>
    </row>
    <row r="37" spans="2:7" x14ac:dyDescent="0.25">
      <c r="B37" s="13"/>
      <c r="C37" s="14"/>
      <c r="D37" s="15"/>
      <c r="E37" s="16"/>
      <c r="F37" s="16"/>
      <c r="G37" s="16"/>
    </row>
  </sheetData>
  <mergeCells count="2">
    <mergeCell ref="B11:B13"/>
    <mergeCell ref="B25:B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8BFA-96F4-435D-97B4-FDD1A0C98F25}">
  <dimension ref="B2:J110"/>
  <sheetViews>
    <sheetView topLeftCell="A29" workbookViewId="0">
      <selection activeCell="L57" sqref="L57"/>
    </sheetView>
  </sheetViews>
  <sheetFormatPr defaultRowHeight="15" x14ac:dyDescent="0.25"/>
  <cols>
    <col min="2" max="4" width="19.42578125" customWidth="1"/>
    <col min="5" max="5" width="20.28515625" customWidth="1"/>
    <col min="6" max="6" width="2.140625" customWidth="1"/>
    <col min="7" max="7" width="14" style="3" customWidth="1"/>
    <col min="8" max="8" width="17.5703125" style="3" customWidth="1"/>
    <col min="9" max="9" width="20.42578125" style="3" customWidth="1"/>
    <col min="10" max="10" width="1.7109375" customWidth="1"/>
    <col min="12" max="12" width="18.7109375" customWidth="1"/>
    <col min="13" max="13" width="15.7109375" customWidth="1"/>
    <col min="14" max="14" width="18" customWidth="1"/>
    <col min="15" max="15" width="20" customWidth="1"/>
  </cols>
  <sheetData>
    <row r="2" spans="2:10" x14ac:dyDescent="0.25">
      <c r="C2" s="45">
        <v>45970</v>
      </c>
    </row>
    <row r="3" spans="2:10" x14ac:dyDescent="0.25">
      <c r="C3" s="45" t="s">
        <v>140</v>
      </c>
    </row>
    <row r="4" spans="2:10" x14ac:dyDescent="0.25">
      <c r="C4" t="s">
        <v>120</v>
      </c>
    </row>
    <row r="5" spans="2:10" x14ac:dyDescent="0.25">
      <c r="C5" t="s">
        <v>141</v>
      </c>
    </row>
    <row r="6" spans="2:10" x14ac:dyDescent="0.25">
      <c r="C6" t="s">
        <v>133</v>
      </c>
    </row>
    <row r="7" spans="2:10" x14ac:dyDescent="0.25">
      <c r="C7" t="s">
        <v>132</v>
      </c>
    </row>
    <row r="8" spans="2:10" x14ac:dyDescent="0.25">
      <c r="B8" s="31"/>
      <c r="C8" s="31"/>
      <c r="D8" s="31"/>
      <c r="E8" s="31"/>
      <c r="F8" s="31"/>
    </row>
    <row r="9" spans="2:10" x14ac:dyDescent="0.25">
      <c r="B9" s="33" t="s">
        <v>112</v>
      </c>
      <c r="C9" s="66" t="s">
        <v>142</v>
      </c>
      <c r="D9" s="67"/>
      <c r="E9" s="33"/>
      <c r="F9" s="41"/>
      <c r="G9" s="34" t="s">
        <v>63</v>
      </c>
      <c r="H9" s="37"/>
      <c r="I9" s="37"/>
      <c r="J9" s="20"/>
    </row>
    <row r="10" spans="2:10" x14ac:dyDescent="0.25">
      <c r="B10" s="34" t="s">
        <v>63</v>
      </c>
      <c r="C10" s="68"/>
      <c r="D10" s="67"/>
      <c r="E10" s="36"/>
      <c r="F10" s="20"/>
      <c r="G10" s="26">
        <v>45809</v>
      </c>
      <c r="H10" s="37"/>
      <c r="I10" s="37"/>
      <c r="J10" s="20"/>
    </row>
    <row r="11" spans="2:10" x14ac:dyDescent="0.25">
      <c r="B11" s="28">
        <v>45798</v>
      </c>
      <c r="C11" s="68"/>
      <c r="D11" s="67"/>
      <c r="E11" s="36"/>
      <c r="F11" s="20"/>
      <c r="G11" s="26"/>
      <c r="H11" s="37"/>
      <c r="I11" s="37"/>
      <c r="J11" s="20"/>
    </row>
    <row r="12" spans="2:10" ht="14.25" customHeight="1" x14ac:dyDescent="0.25">
      <c r="B12" s="30"/>
      <c r="C12" s="57"/>
      <c r="D12" s="54"/>
      <c r="F12" s="20"/>
      <c r="G12" s="4"/>
      <c r="J12" s="20"/>
    </row>
    <row r="13" spans="2:10" x14ac:dyDescent="0.25">
      <c r="B13" s="33" t="s">
        <v>64</v>
      </c>
      <c r="C13" s="34" t="s">
        <v>71</v>
      </c>
      <c r="D13" s="34" t="s">
        <v>70</v>
      </c>
      <c r="E13" s="34" t="s">
        <v>72</v>
      </c>
      <c r="F13" s="6"/>
      <c r="G13" s="34" t="s">
        <v>71</v>
      </c>
      <c r="H13" s="34" t="s">
        <v>70</v>
      </c>
      <c r="I13" s="34" t="s">
        <v>72</v>
      </c>
      <c r="J13" s="20"/>
    </row>
    <row r="14" spans="2:10" x14ac:dyDescent="0.25">
      <c r="B14" s="32" t="s">
        <v>73</v>
      </c>
      <c r="C14" s="3">
        <v>578</v>
      </c>
      <c r="D14" s="3">
        <v>578</v>
      </c>
      <c r="E14" s="3">
        <v>2.4</v>
      </c>
      <c r="F14" s="42"/>
      <c r="G14" s="3">
        <v>598</v>
      </c>
      <c r="H14" s="3">
        <v>598</v>
      </c>
      <c r="I14" s="3">
        <v>3.4</v>
      </c>
      <c r="J14" s="20"/>
    </row>
    <row r="15" spans="2:10" x14ac:dyDescent="0.25">
      <c r="B15" s="32" t="s">
        <v>74</v>
      </c>
      <c r="C15" s="3">
        <v>495</v>
      </c>
      <c r="D15" s="3">
        <v>5450</v>
      </c>
      <c r="E15" s="3">
        <v>22.4</v>
      </c>
      <c r="F15" s="42"/>
      <c r="G15" s="3">
        <v>239</v>
      </c>
      <c r="H15" s="3">
        <v>1817</v>
      </c>
      <c r="I15" s="3">
        <v>10.4</v>
      </c>
      <c r="J15" s="20"/>
    </row>
    <row r="16" spans="2:10" x14ac:dyDescent="0.25">
      <c r="B16" s="32" t="s">
        <v>75</v>
      </c>
      <c r="C16" s="3"/>
      <c r="D16" s="3"/>
      <c r="E16" s="3"/>
      <c r="F16" s="42"/>
      <c r="G16" s="3">
        <v>72</v>
      </c>
      <c r="H16" s="3">
        <v>72</v>
      </c>
      <c r="I16" s="3">
        <v>0.4</v>
      </c>
      <c r="J16" s="20"/>
    </row>
    <row r="17" spans="2:10" x14ac:dyDescent="0.25">
      <c r="B17" s="32" t="s">
        <v>76</v>
      </c>
      <c r="C17" s="3">
        <v>206</v>
      </c>
      <c r="D17" s="3">
        <v>206</v>
      </c>
      <c r="E17" s="3">
        <v>0.8</v>
      </c>
      <c r="F17" s="42"/>
      <c r="G17" s="3">
        <v>239</v>
      </c>
      <c r="H17" s="3">
        <v>239</v>
      </c>
      <c r="I17" s="3">
        <v>1.4</v>
      </c>
      <c r="J17" s="20"/>
    </row>
    <row r="18" spans="2:10" x14ac:dyDescent="0.25">
      <c r="B18" s="32" t="s">
        <v>77</v>
      </c>
      <c r="C18" s="3">
        <v>83</v>
      </c>
      <c r="D18" s="3">
        <v>83</v>
      </c>
      <c r="E18" s="3">
        <v>0.3</v>
      </c>
      <c r="F18" s="42"/>
      <c r="G18" s="3">
        <v>48</v>
      </c>
      <c r="H18" s="3">
        <v>48</v>
      </c>
      <c r="I18" s="3">
        <v>0.3</v>
      </c>
      <c r="J18" s="20"/>
    </row>
    <row r="19" spans="2:10" x14ac:dyDescent="0.25">
      <c r="B19" s="32" t="s">
        <v>78</v>
      </c>
      <c r="C19" s="3">
        <v>2601</v>
      </c>
      <c r="D19" s="3">
        <v>2601</v>
      </c>
      <c r="E19" s="3">
        <v>10.7</v>
      </c>
      <c r="F19" s="42"/>
      <c r="G19" s="3">
        <v>741</v>
      </c>
      <c r="H19" s="3">
        <v>741</v>
      </c>
      <c r="I19" s="3">
        <v>4.3</v>
      </c>
      <c r="J19" s="20"/>
    </row>
    <row r="20" spans="2:10" x14ac:dyDescent="0.25">
      <c r="B20" s="35" t="s">
        <v>134</v>
      </c>
      <c r="C20" s="3">
        <v>248</v>
      </c>
      <c r="D20" s="3">
        <v>248</v>
      </c>
      <c r="E20" s="3">
        <v>1</v>
      </c>
      <c r="F20" s="20"/>
      <c r="J20" s="20"/>
    </row>
    <row r="21" spans="2:10" x14ac:dyDescent="0.25">
      <c r="B21" s="33" t="s">
        <v>65</v>
      </c>
      <c r="C21" s="34" t="s">
        <v>71</v>
      </c>
      <c r="D21" s="34" t="s">
        <v>70</v>
      </c>
      <c r="E21" s="34" t="s">
        <v>72</v>
      </c>
      <c r="F21" s="41"/>
      <c r="G21" s="34" t="s">
        <v>71</v>
      </c>
      <c r="H21" s="34" t="s">
        <v>70</v>
      </c>
      <c r="I21" s="34" t="s">
        <v>72</v>
      </c>
      <c r="J21" s="20"/>
    </row>
    <row r="22" spans="2:10" x14ac:dyDescent="0.25">
      <c r="B22" s="32" t="s">
        <v>79</v>
      </c>
      <c r="C22" s="3"/>
      <c r="D22" s="3"/>
      <c r="E22" s="3"/>
      <c r="F22" s="42"/>
      <c r="G22" s="3">
        <v>96</v>
      </c>
      <c r="H22" s="3">
        <v>908</v>
      </c>
      <c r="I22" s="3">
        <v>5.2</v>
      </c>
      <c r="J22" s="20"/>
    </row>
    <row r="23" spans="2:10" x14ac:dyDescent="0.25">
      <c r="B23" s="32" t="s">
        <v>80</v>
      </c>
      <c r="C23" s="3">
        <v>248</v>
      </c>
      <c r="D23" s="3">
        <v>248</v>
      </c>
      <c r="E23" s="3">
        <v>1</v>
      </c>
      <c r="F23" s="42"/>
      <c r="G23" s="3">
        <v>34</v>
      </c>
      <c r="H23" s="3">
        <v>24</v>
      </c>
      <c r="I23" s="3">
        <v>0.1</v>
      </c>
      <c r="J23" s="20"/>
    </row>
    <row r="24" spans="2:10" x14ac:dyDescent="0.25">
      <c r="B24" s="32" t="s">
        <v>81</v>
      </c>
      <c r="C24" s="3">
        <v>1569</v>
      </c>
      <c r="D24" s="3">
        <v>1569</v>
      </c>
      <c r="E24" s="3">
        <v>6.5</v>
      </c>
      <c r="F24" s="42"/>
      <c r="G24" s="3">
        <v>1291</v>
      </c>
      <c r="H24" s="3">
        <v>1291</v>
      </c>
      <c r="I24" s="3">
        <v>7.4</v>
      </c>
      <c r="J24" s="20"/>
    </row>
    <row r="25" spans="2:10" x14ac:dyDescent="0.25">
      <c r="B25" s="32" t="s">
        <v>105</v>
      </c>
      <c r="C25" s="3">
        <v>41</v>
      </c>
      <c r="D25" s="3">
        <v>372</v>
      </c>
      <c r="E25" s="3">
        <v>1.5</v>
      </c>
      <c r="F25" s="42"/>
      <c r="J25" s="20"/>
    </row>
    <row r="26" spans="2:10" x14ac:dyDescent="0.25">
      <c r="B26" s="32" t="s">
        <v>82</v>
      </c>
      <c r="C26" s="3"/>
      <c r="D26" s="3"/>
      <c r="E26" s="3"/>
      <c r="F26" s="42"/>
      <c r="G26" s="3">
        <v>24</v>
      </c>
      <c r="H26" s="3">
        <v>24</v>
      </c>
      <c r="I26" s="3">
        <v>0.1</v>
      </c>
      <c r="J26" s="20"/>
    </row>
    <row r="27" spans="2:10" x14ac:dyDescent="0.25">
      <c r="B27" s="32" t="s">
        <v>83</v>
      </c>
      <c r="C27" s="3">
        <v>165</v>
      </c>
      <c r="D27" s="3">
        <v>165</v>
      </c>
      <c r="E27" s="3">
        <v>0.7</v>
      </c>
      <c r="F27" s="42"/>
      <c r="G27" s="3">
        <v>48</v>
      </c>
      <c r="H27" s="3">
        <v>48</v>
      </c>
      <c r="I27" s="3">
        <v>0.3</v>
      </c>
      <c r="J27" s="20"/>
    </row>
    <row r="28" spans="2:10" x14ac:dyDescent="0.25">
      <c r="B28" s="32" t="s">
        <v>135</v>
      </c>
      <c r="C28" s="3">
        <v>41</v>
      </c>
      <c r="D28" s="3">
        <v>124</v>
      </c>
      <c r="E28" s="3">
        <v>0.5</v>
      </c>
      <c r="F28" s="42"/>
      <c r="J28" s="20"/>
    </row>
    <row r="29" spans="2:10" x14ac:dyDescent="0.25">
      <c r="B29" s="32" t="s">
        <v>84</v>
      </c>
      <c r="C29" s="3"/>
      <c r="D29" s="3"/>
      <c r="E29" s="3"/>
      <c r="F29" s="42"/>
      <c r="G29" s="3">
        <v>120</v>
      </c>
      <c r="H29" s="3">
        <v>120</v>
      </c>
      <c r="I29" s="3">
        <v>0.7</v>
      </c>
      <c r="J29" s="20"/>
    </row>
    <row r="30" spans="2:10" x14ac:dyDescent="0.25">
      <c r="B30" s="32" t="s">
        <v>85</v>
      </c>
      <c r="C30" s="3"/>
      <c r="D30" s="3"/>
      <c r="E30" s="3"/>
      <c r="F30" s="42"/>
      <c r="G30" s="3">
        <v>96</v>
      </c>
      <c r="H30" s="3">
        <v>406</v>
      </c>
      <c r="I30" s="3">
        <v>2.2999999999999998</v>
      </c>
      <c r="J30" s="20"/>
    </row>
    <row r="31" spans="2:10" x14ac:dyDescent="0.25">
      <c r="B31" s="32" t="s">
        <v>86</v>
      </c>
      <c r="C31" s="3"/>
      <c r="D31" s="3"/>
      <c r="E31" s="3"/>
      <c r="F31" s="42"/>
      <c r="G31" s="3">
        <v>382</v>
      </c>
      <c r="H31" s="3">
        <v>382</v>
      </c>
      <c r="I31" s="3">
        <v>2.2000000000000002</v>
      </c>
      <c r="J31" s="20"/>
    </row>
    <row r="32" spans="2:10" x14ac:dyDescent="0.25">
      <c r="B32" s="32" t="s">
        <v>87</v>
      </c>
      <c r="C32" s="3">
        <v>619</v>
      </c>
      <c r="D32" s="3">
        <v>619</v>
      </c>
      <c r="E32" s="3">
        <v>2.5</v>
      </c>
      <c r="F32" s="42"/>
      <c r="G32" s="3">
        <v>191</v>
      </c>
      <c r="H32" s="3">
        <v>191</v>
      </c>
      <c r="I32" s="3">
        <v>1.1000000000000001</v>
      </c>
      <c r="J32" s="20"/>
    </row>
    <row r="33" spans="2:10" x14ac:dyDescent="0.25">
      <c r="B33" s="32" t="s">
        <v>88</v>
      </c>
      <c r="C33" s="3"/>
      <c r="D33" s="3"/>
      <c r="E33" s="3"/>
      <c r="F33" s="42"/>
      <c r="G33" s="3">
        <v>24</v>
      </c>
      <c r="H33" s="3">
        <v>24</v>
      </c>
      <c r="I33" s="3">
        <v>0.1</v>
      </c>
      <c r="J33" s="20"/>
    </row>
    <row r="34" spans="2:10" x14ac:dyDescent="0.25">
      <c r="B34" s="32" t="s">
        <v>89</v>
      </c>
      <c r="C34" s="3">
        <v>950</v>
      </c>
      <c r="D34" s="3">
        <v>950</v>
      </c>
      <c r="E34" s="3">
        <v>3.9</v>
      </c>
      <c r="F34" s="42"/>
      <c r="G34" s="3">
        <v>239</v>
      </c>
      <c r="H34" s="3">
        <v>239</v>
      </c>
      <c r="I34" s="3">
        <v>1.4</v>
      </c>
      <c r="J34" s="20"/>
    </row>
    <row r="35" spans="2:10" x14ac:dyDescent="0.25">
      <c r="B35" s="32" t="s">
        <v>90</v>
      </c>
      <c r="C35" s="3"/>
      <c r="D35" s="3"/>
      <c r="E35" s="3"/>
      <c r="F35" s="42"/>
      <c r="G35" s="3">
        <v>48</v>
      </c>
      <c r="H35" s="3">
        <v>48</v>
      </c>
      <c r="I35" s="3">
        <v>0.3</v>
      </c>
      <c r="J35" s="20"/>
    </row>
    <row r="36" spans="2:10" x14ac:dyDescent="0.25">
      <c r="B36" s="32" t="s">
        <v>91</v>
      </c>
      <c r="C36" s="3">
        <v>83</v>
      </c>
      <c r="D36" s="3">
        <v>83</v>
      </c>
      <c r="E36" s="3">
        <v>0.3</v>
      </c>
      <c r="F36" s="42"/>
      <c r="G36" s="3">
        <v>24</v>
      </c>
      <c r="H36" s="3">
        <v>24</v>
      </c>
      <c r="I36" s="3">
        <v>0.1</v>
      </c>
      <c r="J36" s="20"/>
    </row>
    <row r="37" spans="2:10" x14ac:dyDescent="0.25">
      <c r="B37" s="32" t="s">
        <v>92</v>
      </c>
      <c r="C37" s="32"/>
      <c r="D37" s="32"/>
      <c r="E37" s="32"/>
      <c r="F37" s="42"/>
      <c r="G37" s="3">
        <v>24</v>
      </c>
      <c r="H37" s="3">
        <v>311</v>
      </c>
      <c r="I37" s="3">
        <v>1.8</v>
      </c>
      <c r="J37" s="20"/>
    </row>
    <row r="38" spans="2:10" x14ac:dyDescent="0.25">
      <c r="B38" s="32"/>
      <c r="C38" s="32"/>
      <c r="D38" s="32"/>
      <c r="E38" s="32"/>
      <c r="F38" s="42"/>
      <c r="J38" s="20"/>
    </row>
    <row r="39" spans="2:10" x14ac:dyDescent="0.25">
      <c r="B39" s="56" t="s">
        <v>107</v>
      </c>
      <c r="C39" s="34" t="s">
        <v>71</v>
      </c>
      <c r="D39" s="34" t="s">
        <v>70</v>
      </c>
      <c r="E39" s="34" t="s">
        <v>72</v>
      </c>
      <c r="F39" s="43"/>
      <c r="G39" s="34" t="s">
        <v>71</v>
      </c>
      <c r="H39" s="34" t="s">
        <v>70</v>
      </c>
      <c r="I39" s="34" t="s">
        <v>72</v>
      </c>
      <c r="J39" s="20"/>
    </row>
    <row r="40" spans="2:10" x14ac:dyDescent="0.25">
      <c r="B40" t="s">
        <v>108</v>
      </c>
      <c r="F40" s="20"/>
      <c r="G40" s="3">
        <v>91</v>
      </c>
      <c r="H40" s="3">
        <v>91</v>
      </c>
      <c r="I40" s="3">
        <v>0.5</v>
      </c>
      <c r="J40" s="20"/>
    </row>
    <row r="41" spans="2:10" x14ac:dyDescent="0.25">
      <c r="B41" s="32"/>
      <c r="C41" s="32"/>
      <c r="D41" s="32"/>
      <c r="E41" s="32"/>
      <c r="F41" s="42"/>
      <c r="J41" s="20"/>
    </row>
    <row r="42" spans="2:10" x14ac:dyDescent="0.25">
      <c r="B42" s="33" t="s">
        <v>66</v>
      </c>
      <c r="C42" s="34" t="s">
        <v>71</v>
      </c>
      <c r="D42" s="34" t="s">
        <v>70</v>
      </c>
      <c r="E42" s="34" t="s">
        <v>72</v>
      </c>
      <c r="F42" s="41"/>
      <c r="G42" s="34" t="s">
        <v>71</v>
      </c>
      <c r="H42" s="34" t="s">
        <v>70</v>
      </c>
      <c r="I42" s="34" t="s">
        <v>72</v>
      </c>
      <c r="J42" s="20"/>
    </row>
    <row r="43" spans="2:10" x14ac:dyDescent="0.25">
      <c r="B43" s="35" t="s">
        <v>93</v>
      </c>
      <c r="C43" s="3">
        <v>2106</v>
      </c>
      <c r="D43" s="3">
        <v>2106</v>
      </c>
      <c r="E43" s="3">
        <v>8.6999999999999993</v>
      </c>
      <c r="F43" s="44"/>
      <c r="G43" s="3">
        <v>1386</v>
      </c>
      <c r="H43" s="3">
        <v>1386</v>
      </c>
      <c r="I43" s="3">
        <v>8</v>
      </c>
      <c r="J43" s="20"/>
    </row>
    <row r="44" spans="2:10" x14ac:dyDescent="0.25">
      <c r="B44" s="35" t="s">
        <v>94</v>
      </c>
      <c r="C44" s="3">
        <v>1693</v>
      </c>
      <c r="D44" s="3">
        <v>1693</v>
      </c>
      <c r="E44" s="3">
        <v>7</v>
      </c>
      <c r="F44" s="44"/>
      <c r="G44" s="3">
        <v>478</v>
      </c>
      <c r="H44" s="3">
        <v>4.78</v>
      </c>
      <c r="I44" s="3">
        <v>2.7</v>
      </c>
      <c r="J44" s="20"/>
    </row>
    <row r="45" spans="2:10" x14ac:dyDescent="0.25">
      <c r="C45" s="3"/>
      <c r="D45" s="3"/>
      <c r="E45" s="3"/>
      <c r="F45" s="20"/>
      <c r="J45" s="20"/>
    </row>
    <row r="46" spans="2:10" x14ac:dyDescent="0.25">
      <c r="B46" s="33" t="s">
        <v>67</v>
      </c>
      <c r="C46" s="34" t="s">
        <v>71</v>
      </c>
      <c r="D46" s="34" t="s">
        <v>70</v>
      </c>
      <c r="E46" s="34" t="s">
        <v>72</v>
      </c>
      <c r="F46" s="41"/>
      <c r="G46" s="34" t="s">
        <v>71</v>
      </c>
      <c r="H46" s="34" t="s">
        <v>70</v>
      </c>
      <c r="I46" s="34" t="s">
        <v>72</v>
      </c>
      <c r="J46" s="20"/>
    </row>
    <row r="47" spans="2:10" x14ac:dyDescent="0.25">
      <c r="B47" s="35" t="s">
        <v>136</v>
      </c>
      <c r="C47" s="3">
        <v>41</v>
      </c>
      <c r="D47" s="3">
        <v>1693</v>
      </c>
      <c r="E47" s="3">
        <v>7</v>
      </c>
      <c r="F47" s="20"/>
      <c r="G47" s="5"/>
      <c r="H47" s="5"/>
      <c r="I47" s="5"/>
      <c r="J47" s="20"/>
    </row>
    <row r="48" spans="2:10" x14ac:dyDescent="0.25">
      <c r="B48" s="35" t="s">
        <v>97</v>
      </c>
      <c r="C48" s="3">
        <v>248</v>
      </c>
      <c r="D48" s="3">
        <v>3345</v>
      </c>
      <c r="E48" s="3">
        <v>13.8</v>
      </c>
      <c r="F48" s="20"/>
      <c r="G48" s="5"/>
      <c r="H48" s="5"/>
      <c r="I48" s="5"/>
      <c r="J48" s="20"/>
    </row>
    <row r="49" spans="2:10" x14ac:dyDescent="0.25">
      <c r="B49" s="35" t="s">
        <v>137</v>
      </c>
      <c r="C49" s="3">
        <v>83</v>
      </c>
      <c r="D49" s="3">
        <v>1569</v>
      </c>
      <c r="E49" s="3">
        <v>6.5</v>
      </c>
      <c r="F49" s="20"/>
      <c r="G49" s="5"/>
      <c r="H49" s="5"/>
      <c r="I49" s="5"/>
      <c r="J49" s="20"/>
    </row>
    <row r="50" spans="2:10" x14ac:dyDescent="0.25">
      <c r="B50" s="32" t="s">
        <v>97</v>
      </c>
      <c r="C50" s="3"/>
      <c r="D50" s="3"/>
      <c r="E50" s="3"/>
      <c r="F50" s="42"/>
      <c r="G50" s="3">
        <v>311</v>
      </c>
      <c r="H50" s="3">
        <v>5086</v>
      </c>
      <c r="I50" s="3">
        <v>29.1</v>
      </c>
      <c r="J50" s="20"/>
    </row>
    <row r="51" spans="2:10" x14ac:dyDescent="0.25">
      <c r="B51" s="32" t="s">
        <v>98</v>
      </c>
      <c r="C51" s="3"/>
      <c r="D51" s="3"/>
      <c r="E51" s="3"/>
      <c r="F51" s="42"/>
      <c r="G51" s="3">
        <v>48</v>
      </c>
      <c r="H51" s="3">
        <v>1530</v>
      </c>
      <c r="I51" s="3">
        <v>8.8000000000000007</v>
      </c>
      <c r="J51" s="20"/>
    </row>
    <row r="52" spans="2:10" x14ac:dyDescent="0.25">
      <c r="B52" s="32" t="s">
        <v>99</v>
      </c>
      <c r="C52" s="3"/>
      <c r="D52" s="3"/>
      <c r="E52" s="3"/>
      <c r="F52" s="42"/>
      <c r="G52" s="3">
        <v>72</v>
      </c>
      <c r="H52" s="3">
        <v>1004</v>
      </c>
      <c r="I52" s="3">
        <v>5.8</v>
      </c>
      <c r="J52" s="20"/>
    </row>
    <row r="53" spans="2:10" x14ac:dyDescent="0.25">
      <c r="C53" s="3"/>
      <c r="D53" s="3"/>
      <c r="E53" s="3"/>
      <c r="F53" s="20"/>
      <c r="J53" s="20"/>
    </row>
    <row r="54" spans="2:10" x14ac:dyDescent="0.25">
      <c r="B54" s="33" t="s">
        <v>68</v>
      </c>
      <c r="C54" s="34" t="s">
        <v>71</v>
      </c>
      <c r="D54" s="34" t="s">
        <v>70</v>
      </c>
      <c r="E54" s="34" t="s">
        <v>72</v>
      </c>
      <c r="F54" s="41"/>
      <c r="G54" s="34" t="s">
        <v>71</v>
      </c>
      <c r="H54" s="34" t="s">
        <v>70</v>
      </c>
      <c r="I54" s="34" t="s">
        <v>72</v>
      </c>
      <c r="J54" s="20"/>
    </row>
    <row r="55" spans="2:10" x14ac:dyDescent="0.25">
      <c r="B55" s="35" t="s">
        <v>138</v>
      </c>
      <c r="C55" s="3">
        <v>413</v>
      </c>
      <c r="D55" s="3">
        <v>413</v>
      </c>
      <c r="E55" s="3">
        <v>1.7</v>
      </c>
      <c r="F55" s="41"/>
      <c r="G55" s="5"/>
      <c r="H55" s="5"/>
      <c r="I55" s="5"/>
      <c r="J55" s="20"/>
    </row>
    <row r="56" spans="2:10" x14ac:dyDescent="0.25">
      <c r="B56" s="35" t="s">
        <v>95</v>
      </c>
      <c r="C56" s="3">
        <v>206</v>
      </c>
      <c r="D56" s="3">
        <v>206</v>
      </c>
      <c r="E56" s="3">
        <v>0.8</v>
      </c>
      <c r="F56" s="44"/>
      <c r="G56" s="3">
        <v>311</v>
      </c>
      <c r="H56" s="3">
        <v>311</v>
      </c>
      <c r="I56" s="3">
        <v>1.8</v>
      </c>
      <c r="J56" s="20"/>
    </row>
    <row r="57" spans="2:10" x14ac:dyDescent="0.25">
      <c r="F57" s="20"/>
      <c r="J57" s="20"/>
    </row>
    <row r="58" spans="2:10" x14ac:dyDescent="0.25">
      <c r="B58" s="33" t="s">
        <v>69</v>
      </c>
      <c r="C58" s="34" t="s">
        <v>71</v>
      </c>
      <c r="D58" s="34" t="s">
        <v>70</v>
      </c>
      <c r="E58" s="34" t="s">
        <v>72</v>
      </c>
      <c r="F58" s="41"/>
      <c r="G58" s="34" t="s">
        <v>71</v>
      </c>
      <c r="H58" s="34" t="s">
        <v>70</v>
      </c>
      <c r="I58" s="34" t="s">
        <v>72</v>
      </c>
      <c r="J58" s="20"/>
    </row>
    <row r="59" spans="2:10" x14ac:dyDescent="0.25">
      <c r="B59" s="35" t="s">
        <v>96</v>
      </c>
      <c r="C59" s="35"/>
      <c r="D59" s="35"/>
      <c r="E59" s="35"/>
      <c r="F59" s="44"/>
      <c r="G59" s="3">
        <v>72</v>
      </c>
      <c r="H59" s="3">
        <v>72</v>
      </c>
      <c r="I59" s="3">
        <v>0.4</v>
      </c>
      <c r="J59" s="20"/>
    </row>
    <row r="60" spans="2:10" ht="13.5" customHeight="1" x14ac:dyDescent="0.25">
      <c r="B60" s="20"/>
      <c r="C60" s="20"/>
      <c r="D60" s="20"/>
      <c r="E60" s="20"/>
      <c r="F60" s="20"/>
      <c r="G60" s="8"/>
      <c r="H60" s="8"/>
      <c r="I60" s="8"/>
      <c r="J60" s="20"/>
    </row>
    <row r="61" spans="2:10" x14ac:dyDescent="0.25">
      <c r="B61" s="33" t="s">
        <v>112</v>
      </c>
      <c r="C61" s="66" t="s">
        <v>100</v>
      </c>
      <c r="D61" s="67"/>
      <c r="E61" s="33"/>
      <c r="F61" s="41"/>
      <c r="G61" s="36"/>
      <c r="H61" s="36"/>
      <c r="I61" s="36"/>
      <c r="J61" s="20"/>
    </row>
    <row r="62" spans="2:10" x14ac:dyDescent="0.25">
      <c r="B62" s="34" t="s">
        <v>63</v>
      </c>
      <c r="C62" s="68"/>
      <c r="D62" s="67"/>
      <c r="E62" s="36"/>
      <c r="F62" s="20"/>
      <c r="G62" s="34" t="s">
        <v>63</v>
      </c>
      <c r="H62" s="36"/>
      <c r="I62" s="36"/>
      <c r="J62" s="20"/>
    </row>
    <row r="63" spans="2:10" x14ac:dyDescent="0.25">
      <c r="B63" s="28">
        <v>45798</v>
      </c>
      <c r="C63" s="68"/>
      <c r="D63" s="67"/>
      <c r="E63" s="33"/>
      <c r="F63" s="41"/>
      <c r="G63" s="26">
        <v>45809</v>
      </c>
      <c r="H63" s="36"/>
      <c r="I63" s="36"/>
      <c r="J63" s="20"/>
    </row>
    <row r="64" spans="2:10" x14ac:dyDescent="0.25">
      <c r="F64" s="20"/>
      <c r="G64"/>
      <c r="H64"/>
      <c r="I64"/>
      <c r="J64" s="20"/>
    </row>
    <row r="65" spans="2:10" x14ac:dyDescent="0.25">
      <c r="B65" s="33" t="s">
        <v>64</v>
      </c>
      <c r="C65" s="34" t="s">
        <v>71</v>
      </c>
      <c r="D65" s="34" t="s">
        <v>70</v>
      </c>
      <c r="E65" s="34" t="s">
        <v>72</v>
      </c>
      <c r="F65" s="41"/>
      <c r="G65" s="34" t="s">
        <v>71</v>
      </c>
      <c r="H65" s="34" t="s">
        <v>70</v>
      </c>
      <c r="I65" s="34" t="s">
        <v>72</v>
      </c>
      <c r="J65" s="20"/>
    </row>
    <row r="66" spans="2:10" x14ac:dyDescent="0.25">
      <c r="B66" s="32" t="s">
        <v>73</v>
      </c>
      <c r="C66" s="3">
        <v>508</v>
      </c>
      <c r="D66" s="3">
        <v>508</v>
      </c>
      <c r="E66" s="3">
        <v>2.9</v>
      </c>
      <c r="F66" s="42"/>
      <c r="G66" s="3">
        <v>522</v>
      </c>
      <c r="H66" s="3">
        <v>522</v>
      </c>
      <c r="I66" s="3">
        <v>2.6</v>
      </c>
      <c r="J66" s="20"/>
    </row>
    <row r="67" spans="2:10" x14ac:dyDescent="0.25">
      <c r="B67" s="32" t="s">
        <v>74</v>
      </c>
      <c r="C67" s="3">
        <v>267</v>
      </c>
      <c r="D67" s="3">
        <v>3340</v>
      </c>
      <c r="E67" s="3">
        <v>18.8</v>
      </c>
      <c r="F67" s="42"/>
      <c r="G67" s="3">
        <v>273</v>
      </c>
      <c r="H67" s="3">
        <v>2316</v>
      </c>
      <c r="I67" s="3">
        <v>11.5</v>
      </c>
      <c r="J67" s="20"/>
    </row>
    <row r="68" spans="2:10" x14ac:dyDescent="0.25">
      <c r="B68" s="32" t="s">
        <v>101</v>
      </c>
      <c r="C68" s="5"/>
      <c r="D68" s="5"/>
      <c r="E68" s="5"/>
      <c r="F68" s="43"/>
      <c r="G68" s="3">
        <v>136</v>
      </c>
      <c r="H68" s="3">
        <v>136</v>
      </c>
      <c r="I68" s="3">
        <v>0.7</v>
      </c>
      <c r="J68" s="20"/>
    </row>
    <row r="69" spans="2:10" x14ac:dyDescent="0.25">
      <c r="B69" s="32" t="s">
        <v>76</v>
      </c>
      <c r="C69" s="3">
        <v>160</v>
      </c>
      <c r="D69" s="3">
        <v>160</v>
      </c>
      <c r="E69" s="3">
        <v>0.9</v>
      </c>
      <c r="F69" s="42"/>
      <c r="G69" s="3">
        <v>23</v>
      </c>
      <c r="H69" s="3">
        <v>23</v>
      </c>
      <c r="I69" s="3">
        <v>0.1</v>
      </c>
      <c r="J69" s="20"/>
    </row>
    <row r="70" spans="2:10" x14ac:dyDescent="0.25">
      <c r="B70" s="32" t="s">
        <v>102</v>
      </c>
      <c r="C70" s="3">
        <v>134</v>
      </c>
      <c r="D70" s="3">
        <v>134</v>
      </c>
      <c r="E70" s="3">
        <v>0.8</v>
      </c>
      <c r="F70" s="42"/>
      <c r="G70" s="3">
        <v>23</v>
      </c>
      <c r="H70" s="3">
        <v>23</v>
      </c>
      <c r="I70" s="3">
        <v>0.1</v>
      </c>
      <c r="J70" s="20"/>
    </row>
    <row r="71" spans="2:10" x14ac:dyDescent="0.25">
      <c r="B71" s="32" t="s">
        <v>78</v>
      </c>
      <c r="C71" s="3">
        <v>1149</v>
      </c>
      <c r="D71" s="3">
        <v>1149</v>
      </c>
      <c r="E71" s="3">
        <v>6.5</v>
      </c>
      <c r="F71" s="42"/>
      <c r="J71" s="20"/>
    </row>
    <row r="72" spans="2:10" x14ac:dyDescent="0.25">
      <c r="B72" s="32" t="s">
        <v>134</v>
      </c>
      <c r="C72" s="3">
        <v>214</v>
      </c>
      <c r="D72" s="3">
        <v>214</v>
      </c>
      <c r="E72" s="3">
        <v>1.2</v>
      </c>
      <c r="F72" s="42"/>
      <c r="J72" s="20"/>
    </row>
    <row r="73" spans="2:10" x14ac:dyDescent="0.25">
      <c r="B73" s="32" t="s">
        <v>103</v>
      </c>
      <c r="C73" s="5"/>
      <c r="D73" s="5"/>
      <c r="E73" s="5"/>
      <c r="F73" s="43"/>
      <c r="G73" s="3">
        <v>204</v>
      </c>
      <c r="H73" s="3">
        <v>204</v>
      </c>
      <c r="I73" s="3">
        <v>1</v>
      </c>
      <c r="J73" s="20"/>
    </row>
    <row r="74" spans="2:10" x14ac:dyDescent="0.25">
      <c r="C74" s="1"/>
      <c r="D74" s="1"/>
      <c r="E74" s="1"/>
      <c r="F74" s="20"/>
      <c r="G74"/>
      <c r="H74"/>
      <c r="I74"/>
      <c r="J74" s="20"/>
    </row>
    <row r="75" spans="2:10" x14ac:dyDescent="0.25">
      <c r="B75" s="33" t="s">
        <v>65</v>
      </c>
      <c r="C75" s="34" t="s">
        <v>71</v>
      </c>
      <c r="D75" s="34" t="s">
        <v>70</v>
      </c>
      <c r="E75" s="34" t="s">
        <v>72</v>
      </c>
      <c r="F75" s="41"/>
      <c r="G75" s="34" t="s">
        <v>71</v>
      </c>
      <c r="H75" s="34" t="s">
        <v>70</v>
      </c>
      <c r="I75" s="34" t="s">
        <v>72</v>
      </c>
      <c r="J75" s="20"/>
    </row>
    <row r="76" spans="2:10" x14ac:dyDescent="0.25">
      <c r="B76" s="32" t="s">
        <v>79</v>
      </c>
      <c r="C76" s="3">
        <v>347</v>
      </c>
      <c r="D76" s="3">
        <v>347</v>
      </c>
      <c r="E76" s="3">
        <v>2</v>
      </c>
      <c r="F76" s="42"/>
      <c r="G76" s="3">
        <v>886</v>
      </c>
      <c r="H76" s="3">
        <v>6631</v>
      </c>
      <c r="I76"/>
      <c r="J76" s="20"/>
    </row>
    <row r="77" spans="2:10" x14ac:dyDescent="0.25">
      <c r="B77" s="32" t="s">
        <v>81</v>
      </c>
      <c r="C77" s="3">
        <v>1309</v>
      </c>
      <c r="D77" s="3">
        <v>1309</v>
      </c>
      <c r="E77" s="3">
        <v>7.4</v>
      </c>
      <c r="F77" s="42"/>
      <c r="G77" s="3">
        <v>1726</v>
      </c>
      <c r="H77">
        <v>1726</v>
      </c>
      <c r="I77"/>
      <c r="J77" s="20"/>
    </row>
    <row r="78" spans="2:10" x14ac:dyDescent="0.25">
      <c r="B78" s="32" t="s">
        <v>105</v>
      </c>
      <c r="C78" s="3"/>
      <c r="D78" s="3"/>
      <c r="E78" s="3"/>
      <c r="F78" s="42"/>
      <c r="G78" s="3">
        <v>45</v>
      </c>
      <c r="H78">
        <v>431</v>
      </c>
      <c r="I78"/>
      <c r="J78" s="20"/>
    </row>
    <row r="79" spans="2:10" x14ac:dyDescent="0.25">
      <c r="B79" s="32" t="s">
        <v>82</v>
      </c>
      <c r="C79" s="3">
        <v>53</v>
      </c>
      <c r="D79" s="3">
        <v>53</v>
      </c>
      <c r="E79" s="3">
        <v>0.3</v>
      </c>
      <c r="F79" s="42"/>
      <c r="H79"/>
      <c r="I79"/>
      <c r="J79" s="20"/>
    </row>
    <row r="80" spans="2:10" x14ac:dyDescent="0.25">
      <c r="B80" s="32" t="s">
        <v>83</v>
      </c>
      <c r="C80" s="3">
        <v>187</v>
      </c>
      <c r="D80" s="3">
        <v>187</v>
      </c>
      <c r="E80" s="3">
        <v>1.1000000000000001</v>
      </c>
      <c r="F80" s="42"/>
      <c r="G80" s="3">
        <v>23</v>
      </c>
      <c r="H80">
        <v>23</v>
      </c>
      <c r="I80"/>
      <c r="J80" s="20"/>
    </row>
    <row r="81" spans="2:10" x14ac:dyDescent="0.25">
      <c r="B81" s="32" t="s">
        <v>106</v>
      </c>
      <c r="C81" s="3"/>
      <c r="D81" s="3"/>
      <c r="E81" s="3"/>
      <c r="F81" s="42"/>
      <c r="G81" s="3">
        <v>45</v>
      </c>
      <c r="H81">
        <v>45</v>
      </c>
      <c r="I81"/>
      <c r="J81" s="20"/>
    </row>
    <row r="82" spans="2:10" x14ac:dyDescent="0.25">
      <c r="B82" s="32" t="s">
        <v>135</v>
      </c>
      <c r="C82" s="3">
        <v>53</v>
      </c>
      <c r="D82" s="3">
        <v>427</v>
      </c>
      <c r="E82" s="3">
        <v>2.4</v>
      </c>
      <c r="F82" s="42"/>
      <c r="H82"/>
      <c r="I82"/>
      <c r="J82" s="20"/>
    </row>
    <row r="83" spans="2:10" x14ac:dyDescent="0.25">
      <c r="B83" s="32" t="s">
        <v>87</v>
      </c>
      <c r="C83" s="3">
        <v>187</v>
      </c>
      <c r="D83" s="3">
        <v>187</v>
      </c>
      <c r="E83" s="3">
        <v>1.2</v>
      </c>
      <c r="F83" s="42"/>
      <c r="G83" s="3">
        <v>114</v>
      </c>
      <c r="H83">
        <v>114</v>
      </c>
      <c r="I83"/>
      <c r="J83" s="20"/>
    </row>
    <row r="84" spans="2:10" x14ac:dyDescent="0.25">
      <c r="B84" s="32" t="s">
        <v>104</v>
      </c>
      <c r="C84" s="3"/>
      <c r="D84" s="3"/>
      <c r="E84" s="3"/>
      <c r="F84" s="42"/>
      <c r="G84" s="3">
        <v>23</v>
      </c>
      <c r="H84">
        <v>23</v>
      </c>
      <c r="I84"/>
      <c r="J84" s="20"/>
    </row>
    <row r="85" spans="2:10" x14ac:dyDescent="0.25">
      <c r="B85" s="32" t="s">
        <v>89</v>
      </c>
      <c r="C85" s="3">
        <v>509</v>
      </c>
      <c r="D85" s="3">
        <v>508</v>
      </c>
      <c r="E85" s="3">
        <v>2.9</v>
      </c>
      <c r="F85" s="42"/>
      <c r="G85" s="3">
        <v>454</v>
      </c>
      <c r="H85">
        <v>23</v>
      </c>
      <c r="I85"/>
      <c r="J85" s="20"/>
    </row>
    <row r="86" spans="2:10" x14ac:dyDescent="0.25">
      <c r="B86" s="32" t="s">
        <v>91</v>
      </c>
      <c r="C86" s="3">
        <v>80</v>
      </c>
      <c r="D86" s="3">
        <v>80</v>
      </c>
      <c r="E86" s="3">
        <v>0.5</v>
      </c>
      <c r="F86" s="42"/>
      <c r="H86"/>
      <c r="I86"/>
      <c r="J86" s="20"/>
    </row>
    <row r="87" spans="2:10" x14ac:dyDescent="0.25">
      <c r="B87" s="32"/>
      <c r="C87" s="3"/>
      <c r="D87" s="3"/>
      <c r="E87" s="3"/>
      <c r="F87" s="42"/>
      <c r="G87"/>
      <c r="H87"/>
      <c r="I87"/>
      <c r="J87" s="20"/>
    </row>
    <row r="88" spans="2:10" x14ac:dyDescent="0.25">
      <c r="B88" s="38" t="s">
        <v>107</v>
      </c>
      <c r="C88" s="34" t="s">
        <v>71</v>
      </c>
      <c r="D88" s="34" t="s">
        <v>70</v>
      </c>
      <c r="E88" s="34" t="s">
        <v>72</v>
      </c>
      <c r="F88" s="43"/>
      <c r="G88" s="34" t="s">
        <v>71</v>
      </c>
      <c r="H88" s="34" t="s">
        <v>70</v>
      </c>
      <c r="I88" s="34" t="s">
        <v>72</v>
      </c>
      <c r="J88" s="20"/>
    </row>
    <row r="89" spans="2:10" x14ac:dyDescent="0.25">
      <c r="B89" s="32" t="s">
        <v>108</v>
      </c>
      <c r="C89" s="3">
        <v>668</v>
      </c>
      <c r="D89" s="3">
        <v>668</v>
      </c>
      <c r="E89" s="3">
        <v>3.8</v>
      </c>
      <c r="F89" s="42"/>
      <c r="G89" s="3">
        <v>91</v>
      </c>
      <c r="H89" s="3">
        <v>91</v>
      </c>
      <c r="I89" s="3">
        <v>0.5</v>
      </c>
      <c r="J89" s="20"/>
    </row>
    <row r="90" spans="2:10" x14ac:dyDescent="0.25">
      <c r="B90" s="32"/>
      <c r="C90" s="3">
        <v>1256</v>
      </c>
      <c r="D90" s="3">
        <v>1256</v>
      </c>
      <c r="E90" s="3">
        <v>7.1</v>
      </c>
      <c r="F90" s="42"/>
      <c r="G90"/>
      <c r="H90"/>
      <c r="I90"/>
      <c r="J90" s="20"/>
    </row>
    <row r="91" spans="2:10" x14ac:dyDescent="0.25">
      <c r="B91" s="33" t="s">
        <v>66</v>
      </c>
      <c r="C91" s="34" t="s">
        <v>71</v>
      </c>
      <c r="D91" s="34" t="s">
        <v>70</v>
      </c>
      <c r="E91" s="34" t="s">
        <v>72</v>
      </c>
      <c r="F91" s="41"/>
      <c r="G91" s="34" t="s">
        <v>71</v>
      </c>
      <c r="H91" s="34" t="s">
        <v>70</v>
      </c>
      <c r="I91" s="34" t="s">
        <v>72</v>
      </c>
      <c r="J91" s="20"/>
    </row>
    <row r="92" spans="2:10" x14ac:dyDescent="0.25">
      <c r="B92" s="35" t="s">
        <v>93</v>
      </c>
      <c r="C92" s="1"/>
      <c r="D92" s="1"/>
      <c r="E92" s="1"/>
      <c r="F92" s="44"/>
      <c r="G92" s="3">
        <v>1317</v>
      </c>
      <c r="H92" s="3">
        <v>1317</v>
      </c>
      <c r="I92" s="3">
        <v>6.5</v>
      </c>
      <c r="J92" s="20"/>
    </row>
    <row r="93" spans="2:10" x14ac:dyDescent="0.25">
      <c r="B93" s="35" t="s">
        <v>94</v>
      </c>
      <c r="C93" s="1"/>
      <c r="D93" s="1"/>
      <c r="E93" s="1"/>
      <c r="F93" s="44"/>
      <c r="G93" s="3">
        <v>704</v>
      </c>
      <c r="H93" s="3">
        <v>704</v>
      </c>
      <c r="I93" s="3">
        <v>3.5</v>
      </c>
      <c r="J93" s="20"/>
    </row>
    <row r="94" spans="2:10" x14ac:dyDescent="0.25">
      <c r="B94" s="32"/>
      <c r="C94" s="3"/>
      <c r="D94" s="3"/>
      <c r="E94" s="3"/>
      <c r="F94" s="42"/>
      <c r="G94"/>
      <c r="H94"/>
      <c r="I94"/>
      <c r="J94" s="20"/>
    </row>
    <row r="95" spans="2:10" x14ac:dyDescent="0.25">
      <c r="B95" s="33" t="s">
        <v>67</v>
      </c>
      <c r="C95" s="34" t="s">
        <v>71</v>
      </c>
      <c r="D95" s="34" t="s">
        <v>70</v>
      </c>
      <c r="E95" s="34" t="s">
        <v>72</v>
      </c>
      <c r="F95" s="41"/>
      <c r="G95" s="34" t="s">
        <v>71</v>
      </c>
      <c r="H95" s="34" t="s">
        <v>70</v>
      </c>
      <c r="I95" s="34" t="s">
        <v>72</v>
      </c>
      <c r="J95" s="20"/>
    </row>
    <row r="96" spans="2:10" x14ac:dyDescent="0.25">
      <c r="B96" s="35" t="s">
        <v>109</v>
      </c>
      <c r="C96" s="1"/>
      <c r="D96" s="1"/>
      <c r="E96" s="1"/>
      <c r="F96" s="44"/>
      <c r="G96" s="3">
        <v>23</v>
      </c>
      <c r="H96" s="3">
        <v>818</v>
      </c>
      <c r="I96" s="3">
        <v>4.0999999999999996</v>
      </c>
      <c r="J96" s="20"/>
    </row>
    <row r="97" spans="2:10" x14ac:dyDescent="0.25">
      <c r="B97" s="32" t="s">
        <v>110</v>
      </c>
      <c r="C97" s="3">
        <v>187</v>
      </c>
      <c r="D97" s="3">
        <v>748</v>
      </c>
      <c r="E97" s="3">
        <v>4.2</v>
      </c>
      <c r="F97" s="42"/>
      <c r="G97" s="3">
        <v>23</v>
      </c>
      <c r="H97" s="3">
        <v>91</v>
      </c>
      <c r="I97" s="3">
        <v>0.5</v>
      </c>
      <c r="J97" s="20"/>
    </row>
    <row r="98" spans="2:10" x14ac:dyDescent="0.25">
      <c r="B98" s="32" t="s">
        <v>97</v>
      </c>
      <c r="C98" s="3">
        <v>160</v>
      </c>
      <c r="D98" s="3">
        <v>4061</v>
      </c>
      <c r="E98" s="3">
        <v>22.9</v>
      </c>
      <c r="F98" s="42"/>
      <c r="G98" s="3">
        <v>68</v>
      </c>
      <c r="H98" s="3">
        <v>727</v>
      </c>
      <c r="I98" s="3">
        <v>3.6</v>
      </c>
      <c r="J98" s="20"/>
    </row>
    <row r="99" spans="2:10" x14ac:dyDescent="0.25">
      <c r="B99" s="32" t="s">
        <v>98</v>
      </c>
      <c r="C99" s="3"/>
      <c r="D99" s="3"/>
      <c r="E99" s="3"/>
      <c r="F99" s="42"/>
      <c r="G99" s="3">
        <v>68</v>
      </c>
      <c r="H99" s="3">
        <v>3475</v>
      </c>
      <c r="I99" s="3">
        <v>17.3</v>
      </c>
      <c r="J99" s="20"/>
    </row>
    <row r="100" spans="2:10" x14ac:dyDescent="0.25">
      <c r="B100" s="32" t="s">
        <v>99</v>
      </c>
      <c r="C100" s="3">
        <v>80</v>
      </c>
      <c r="D100" s="3">
        <v>1656</v>
      </c>
      <c r="E100" s="3">
        <v>9.3000000000000007</v>
      </c>
      <c r="F100" s="42"/>
      <c r="G100"/>
      <c r="H100"/>
      <c r="I100"/>
      <c r="J100" s="20"/>
    </row>
    <row r="101" spans="2:10" x14ac:dyDescent="0.25">
      <c r="B101" s="32"/>
      <c r="C101" s="3"/>
      <c r="D101" s="3"/>
      <c r="E101" s="3"/>
      <c r="F101" s="42"/>
      <c r="G101"/>
      <c r="H101"/>
      <c r="I101"/>
      <c r="J101" s="20"/>
    </row>
    <row r="102" spans="2:10" x14ac:dyDescent="0.25">
      <c r="B102" s="33" t="s">
        <v>68</v>
      </c>
      <c r="C102" s="34" t="s">
        <v>71</v>
      </c>
      <c r="D102" s="34" t="s">
        <v>70</v>
      </c>
      <c r="E102" s="34" t="s">
        <v>72</v>
      </c>
      <c r="F102" s="41"/>
      <c r="G102" s="34" t="s">
        <v>71</v>
      </c>
      <c r="H102" s="34" t="s">
        <v>70</v>
      </c>
      <c r="I102" s="34" t="s">
        <v>72</v>
      </c>
      <c r="J102" s="20"/>
    </row>
    <row r="103" spans="2:10" x14ac:dyDescent="0.25">
      <c r="B103" s="35" t="s">
        <v>138</v>
      </c>
      <c r="C103" s="1">
        <v>401</v>
      </c>
      <c r="D103" s="1">
        <v>401</v>
      </c>
      <c r="E103" s="1">
        <v>2.2999999999999998</v>
      </c>
      <c r="F103" s="41"/>
      <c r="G103" s="5"/>
      <c r="H103" s="5"/>
      <c r="I103" s="5"/>
    </row>
    <row r="104" spans="2:10" x14ac:dyDescent="0.25">
      <c r="B104" s="32" t="s">
        <v>95</v>
      </c>
      <c r="C104" s="3">
        <v>134</v>
      </c>
      <c r="D104" s="3">
        <v>134</v>
      </c>
      <c r="E104" s="3">
        <v>0.8</v>
      </c>
      <c r="F104" s="42"/>
      <c r="G104" s="3">
        <v>159</v>
      </c>
      <c r="H104" s="3">
        <v>159</v>
      </c>
      <c r="I104" s="3">
        <v>0.8</v>
      </c>
      <c r="J104" s="20"/>
    </row>
    <row r="105" spans="2:10" x14ac:dyDescent="0.25">
      <c r="B105" s="32"/>
      <c r="C105" s="3"/>
      <c r="D105" s="3"/>
      <c r="E105" s="3"/>
      <c r="F105" s="42"/>
      <c r="G105"/>
      <c r="H105"/>
      <c r="I105"/>
      <c r="J105" s="20"/>
    </row>
    <row r="106" spans="2:10" x14ac:dyDescent="0.25">
      <c r="B106" s="33" t="s">
        <v>69</v>
      </c>
      <c r="C106" s="34" t="s">
        <v>71</v>
      </c>
      <c r="D106" s="34" t="s">
        <v>70</v>
      </c>
      <c r="E106" s="34" t="s">
        <v>72</v>
      </c>
      <c r="F106" s="41"/>
      <c r="G106" s="34" t="s">
        <v>71</v>
      </c>
      <c r="H106" s="34" t="s">
        <v>70</v>
      </c>
      <c r="I106" s="34" t="s">
        <v>72</v>
      </c>
      <c r="J106" s="20"/>
    </row>
    <row r="107" spans="2:10" x14ac:dyDescent="0.25">
      <c r="B107" s="32" t="s">
        <v>111</v>
      </c>
      <c r="C107" s="3">
        <v>240</v>
      </c>
      <c r="D107" s="3">
        <v>240</v>
      </c>
      <c r="E107" s="3">
        <v>1.4</v>
      </c>
      <c r="F107" s="42"/>
      <c r="G107" s="3">
        <v>23</v>
      </c>
      <c r="H107" s="3">
        <v>23</v>
      </c>
      <c r="I107" s="3">
        <v>0.1</v>
      </c>
      <c r="J107" s="20"/>
    </row>
    <row r="108" spans="2:10" x14ac:dyDescent="0.25">
      <c r="C108" s="1"/>
      <c r="D108" s="1"/>
      <c r="E108" s="1"/>
    </row>
    <row r="109" spans="2:10" x14ac:dyDescent="0.25">
      <c r="C109" s="1"/>
      <c r="D109" s="1"/>
      <c r="E109" s="1"/>
    </row>
    <row r="110" spans="2:10" x14ac:dyDescent="0.25">
      <c r="C110" s="1"/>
      <c r="D110" s="1"/>
      <c r="E110" s="1"/>
    </row>
  </sheetData>
  <mergeCells count="2">
    <mergeCell ref="C61:D63"/>
    <mergeCell ref="C9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Water Chem test results</vt:lpstr>
      <vt:lpstr>Zooplankton test results</vt:lpstr>
      <vt:lpstr>Algae enumeration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Koschak</dc:creator>
  <cp:lastModifiedBy>Larry Koschak</cp:lastModifiedBy>
  <dcterms:created xsi:type="dcterms:W3CDTF">2025-10-30T19:47:04Z</dcterms:created>
  <dcterms:modified xsi:type="dcterms:W3CDTF">2025-11-10T22:34:07Z</dcterms:modified>
</cp:coreProperties>
</file>