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341" windowWidth="14235" windowHeight="12540" activeTab="2"/>
  </bookViews>
  <sheets>
    <sheet name="Original" sheetId="1" r:id="rId1"/>
    <sheet name="LCO MultiSite" sheetId="2" r:id="rId2"/>
    <sheet name="From Mastersheet" sheetId="3" r:id="rId3"/>
    <sheet name="TP Trends" sheetId="4" r:id="rId4"/>
    <sheet name="Basin Av Trends" sheetId="5" r:id="rId5"/>
    <sheet name="Sheet2" sheetId="6" r:id="rId6"/>
  </sheets>
  <externalReferences>
    <externalReference r:id="rId9"/>
    <externalReference r:id="rId10"/>
  </externalReferences>
  <definedNames>
    <definedName name="_xlnm.Print_Area" localSheetId="4">'Basin Av Trends'!$A$19:$K$50</definedName>
    <definedName name="_xlnm.Print_Area" localSheetId="2">'From Mastersheet'!$A$4:$F$66</definedName>
    <definedName name="_xlnm.Print_Area" localSheetId="3">'TP Trends'!$A$41:$K$80</definedName>
  </definedNames>
  <calcPr fullCalcOnLoad="1"/>
</workbook>
</file>

<file path=xl/comments2.xml><?xml version="1.0" encoding="utf-8"?>
<comments xmlns="http://schemas.openxmlformats.org/spreadsheetml/2006/main">
  <authors>
    <author>boycea</author>
    <author>berana</author>
  </authors>
  <commentList>
    <comment ref="B5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
</t>
        </r>
      </text>
    </comment>
    <comment ref="B5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5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6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notes2009Analytical.xls</t>
        </r>
      </text>
    </comment>
    <comment ref="B57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notes2010Analytical.xls</t>
        </r>
      </text>
    </comment>
    <comment ref="B58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notes2011Analytical.xls</t>
        </r>
      </text>
    </comment>
    <comment ref="B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</t>
        </r>
      </text>
    </comment>
    <comment ref="B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</t>
        </r>
      </text>
    </comment>
    <comment ref="B4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Analytical Data Lakes &amp; Streams 2010.xls
</t>
        </r>
      </text>
    </comment>
    <comment ref="C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26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K12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C40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</commentList>
</comments>
</file>

<file path=xl/comments3.xml><?xml version="1.0" encoding="utf-8"?>
<comments xmlns="http://schemas.openxmlformats.org/spreadsheetml/2006/main">
  <authors>
    <author>berana</author>
  </authors>
  <commentList>
    <comment ref="C2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3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6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
</t>
        </r>
      </text>
    </comment>
  </commentList>
</comments>
</file>

<file path=xl/sharedStrings.xml><?xml version="1.0" encoding="utf-8"?>
<sst xmlns="http://schemas.openxmlformats.org/spreadsheetml/2006/main" count="372" uniqueCount="71">
  <si>
    <t>YEAR</t>
  </si>
  <si>
    <t>MEAN TP (ug/l)</t>
  </si>
  <si>
    <t>MUSKY BAY TOTAL P DATA FOR DEEP SITE (MB-1), 2006-2010</t>
  </si>
  <si>
    <t>JUL 15 - SEP 15</t>
  </si>
  <si>
    <t>JUN 1- SEP 15</t>
  </si>
  <si>
    <t>MEAN CHL (ug/l)</t>
  </si>
  <si>
    <t xml:space="preserve">TP </t>
  </si>
  <si>
    <t>CHL</t>
  </si>
  <si>
    <t>40 ug/L</t>
  </si>
  <si>
    <t>25 ug/L</t>
  </si>
  <si>
    <t>Listing Thresholds - Shallow Lowland Drainage Lakes</t>
  </si>
  <si>
    <t>30 ug/L</t>
  </si>
  <si>
    <t>12 ug/L</t>
  </si>
  <si>
    <t>LAC COURTE OREILLES TP DATA FOR DEEP SITE, 2006-2010</t>
  </si>
  <si>
    <t>Listing Thresholds - Deep Lowland Drainage Lakes</t>
  </si>
  <si>
    <t>LCO-4</t>
  </si>
  <si>
    <t>SWIMS: 583046</t>
  </si>
  <si>
    <t>LCO-3</t>
  </si>
  <si>
    <t>LCO-2</t>
  </si>
  <si>
    <t>SWIMS: 583224, 583070, 583067</t>
  </si>
  <si>
    <t>SWIMS: 583066</t>
  </si>
  <si>
    <t>Listing Thresholds - Two Story fishery lake</t>
  </si>
  <si>
    <t>15 ug/L</t>
  </si>
  <si>
    <t>Lac Courte Oreille Water Quality Data from SWIMS 17NOV11.xls</t>
  </si>
  <si>
    <t>*One value each</t>
  </si>
  <si>
    <t>MB-1</t>
  </si>
  <si>
    <t>SWIMS: 10033577</t>
  </si>
  <si>
    <t>MG/L</t>
  </si>
  <si>
    <t>Result</t>
  </si>
  <si>
    <t>Units</t>
  </si>
  <si>
    <t>Present/Absent</t>
  </si>
  <si>
    <t>Start Date/Time</t>
  </si>
  <si>
    <t>An attempt to recreate a figure in the 'Lac Courte Oreille Lake Management Plan.pdf' p34</t>
  </si>
  <si>
    <t>Data from 'Lac Courte Oreilles Water Quality Data from SWIMS 17Nov11.xls'</t>
  </si>
  <si>
    <r>
      <t xml:space="preserve">LAC COURTE OREILLES TP DATA FOR </t>
    </r>
    <r>
      <rPr>
        <b/>
        <u val="single"/>
        <sz val="12"/>
        <rFont val="Arial"/>
        <family val="2"/>
      </rPr>
      <t>DEEP SITE EAST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</si>
  <si>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SITES CENTRAL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</si>
  <si>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 WEST</t>
    </r>
    <r>
      <rPr>
        <b/>
        <sz val="12"/>
        <rFont val="Arial"/>
        <family val="2"/>
      </rPr>
      <t>, 2006-2010</t>
    </r>
  </si>
  <si>
    <t>TP (JUN 1 - SEP 15)</t>
  </si>
  <si>
    <t>CHL (JUL 15 - SEP 15)</t>
  </si>
  <si>
    <t>Listing Thresholds -</t>
  </si>
  <si>
    <t>Shallow Lowland Drainage Lakes</t>
  </si>
  <si>
    <t xml:space="preserve">Listing Thresholds - </t>
  </si>
  <si>
    <t>Two Story fishery lake</t>
  </si>
  <si>
    <t>6 ug/L</t>
  </si>
  <si>
    <t>*different from SWIMS?</t>
  </si>
  <si>
    <t>From MasterSheet</t>
  </si>
  <si>
    <t>LAKE MEAN TP AND CHL (SANS MUSKY BAY)</t>
  </si>
  <si>
    <t>Data from MASTER LCO MB TP DATASET 2000-2011.xls, a combination of COLA and SWIMS data. Comments indicate violation of WisCALM protocol.</t>
  </si>
  <si>
    <t>BASIN MEAN TP AND CHL 2006-2010</t>
  </si>
  <si>
    <t>MUSKY BAY</t>
  </si>
  <si>
    <t>EAST</t>
  </si>
  <si>
    <t>CENTRAL</t>
  </si>
  <si>
    <t>WEST</t>
  </si>
  <si>
    <t>LCO-WEST</t>
  </si>
  <si>
    <t>LCO-CENTRAL</t>
  </si>
  <si>
    <t>LCO-EAST</t>
  </si>
  <si>
    <t>Standard Error</t>
  </si>
  <si>
    <t>From LCO Multisite sheet</t>
  </si>
  <si>
    <t>Last 10 years of data.</t>
  </si>
  <si>
    <t>Based on Mastersheet data (SWIMS + Tribal data).</t>
  </si>
  <si>
    <t>BASIN COMPARISONS</t>
  </si>
  <si>
    <t>LAKE AVERAGE</t>
  </si>
  <si>
    <t>TP and CHL</t>
  </si>
  <si>
    <t>LCO-CENTER</t>
  </si>
  <si>
    <t>Trends in TP and Chla in LCO Deep site and Musky Bay from 2006 - 2011</t>
  </si>
  <si>
    <t>2009*</t>
  </si>
  <si>
    <t>One site (instead of average of 3 sites) and only 2 data points.</t>
  </si>
  <si>
    <t>*</t>
  </si>
  <si>
    <t>Only 2 data points (missing Tribe data).</t>
  </si>
  <si>
    <t>Musky Bay</t>
  </si>
  <si>
    <t>exclude 2009 from analysis due to insufficient data.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</si>
</sst>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hh:mm:ss\ AM/PM"/>
    <numFmt numFmtId="173" formatCode="[$-409]dddd\,\ mmmm\ dd\,\ yyyy"/>
    <numFmt numFmtId="174" formatCode="[$-409]mmmmm\-yy;@"/>
    <numFmt numFmtId="175" formatCode="m/d/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Musky Bay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Mastersheet'!$I$69:$I$80</c:f>
              <c:numCache/>
            </c:numRef>
          </c:cat>
          <c:val>
            <c:numRef>
              <c:f>'From Mastersheet'!$J$69:$J$80</c:f>
              <c:numCache/>
            </c:numRef>
          </c:val>
          <c:smooth val="0"/>
        </c:ser>
        <c:ser>
          <c:idx val="1"/>
          <c:order val="1"/>
          <c:tx>
            <c:v>LCO- West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Mastersheet'!$K$69:$K$80</c:f>
              <c:numCache/>
            </c:numRef>
          </c:val>
          <c:smooth val="0"/>
        </c:ser>
        <c:ser>
          <c:idx val="2"/>
          <c:order val="2"/>
          <c:tx>
            <c:v>LCO-Center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Mastersheet'!$L$69:$L$80</c:f>
              <c:numCache/>
            </c:numRef>
          </c:val>
          <c:smooth val="0"/>
        </c:ser>
        <c:ser>
          <c:idx val="3"/>
          <c:order val="3"/>
          <c:tx>
            <c:v>LCO-East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'From Mastersheet'!$M$69:$M$80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1161"/>
        <c:crosses val="autoZero"/>
        <c:auto val="1"/>
        <c:lblOffset val="100"/>
        <c:noMultiLvlLbl val="0"/>
      </c:cat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25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LCO-Deep TP 1988-1997 
(Raw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Sheet2!$X$2:$X$138</c:f>
              <c:strCache/>
            </c:strRef>
          </c:xVal>
          <c:yVal>
            <c:numRef>
              <c:f>Sheet2!$W$2:$W$138</c:f>
              <c:numCache/>
            </c:numRef>
          </c:yVal>
          <c:smooth val="0"/>
        </c:ser>
        <c:axId val="58206468"/>
        <c:axId val="54096165"/>
      </c:scatterChart>
      <c:val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crossBetween val="midCat"/>
        <c:dispUnits/>
        <c:majorUnit val="1000"/>
      </c:valAx>
      <c:valAx>
        <c:axId val="540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1988-2011
(Data averaged/date and only Jun 1 - Sept 15 dates used)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Sheet2!$AA$3:$AA$60</c:f>
              <c:strCache/>
            </c:strRef>
          </c:xVal>
          <c:yVal>
            <c:numRef>
              <c:f>Sheet2!$AB$3:$AB$60</c:f>
              <c:numCache/>
            </c:numRef>
          </c:yVal>
          <c:smooth val="0"/>
        </c:ser>
        <c:axId val="17103438"/>
        <c:axId val="19713215"/>
      </c:scatterChart>
      <c:valAx>
        <c:axId val="17103438"/>
        <c:scaling>
          <c:orientation val="minMax"/>
          <c:min val="30000"/>
        </c:scaling>
        <c:axPos val="b"/>
        <c:delete val="0"/>
        <c:numFmt formatCode="General" sourceLinked="1"/>
        <c:majorTickMark val="out"/>
        <c:minorTickMark val="none"/>
        <c:tickLblPos val="nextTo"/>
        <c:crossAx val="19713215"/>
        <c:crosses val="autoZero"/>
        <c:crossBetween val="midCat"/>
        <c:dispUnits/>
      </c:valAx>
      <c:valAx>
        <c:axId val="19713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03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Sheet2!$AA$3:$AA$30</c:f>
              <c:strCache/>
            </c:strRef>
          </c:xVal>
          <c:yVal>
            <c:numRef>
              <c:f>Sheet2!$AB$3:$AB$30</c:f>
              <c:numCache/>
            </c:numRef>
          </c:yVal>
          <c:smooth val="0"/>
        </c:ser>
        <c:axId val="43201208"/>
        <c:axId val="53266553"/>
      </c:scatterChart>
      <c:valAx>
        <c:axId val="43201208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crossBetween val="midCat"/>
        <c:dispUnits/>
        <c:majorUnit val="1000"/>
      </c:val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01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Sheet2!$AA$3:$AA$27</c:f>
              <c:strCache/>
            </c:strRef>
          </c:xVal>
          <c:yVal>
            <c:numRef>
              <c:f>Sheet2!$AB$3:$AB$27</c:f>
              <c:numCache/>
            </c:numRef>
          </c:yVal>
          <c:smooth val="0"/>
        </c:ser>
        <c:axId val="9636930"/>
        <c:axId val="19623507"/>
      </c:scatterChart>
      <c:valAx>
        <c:axId val="9636930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crossBetween val="midCat"/>
        <c:dispUnits/>
        <c:majorUnit val="1000"/>
      </c:val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36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LCO-Deep 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'From Mastersheet'!$B$14:$B$19</c:f>
              <c:numCache>
                <c:ptCount val="6"/>
                <c:pt idx="0">
                  <c:v>10</c:v>
                </c:pt>
                <c:pt idx="1">
                  <c:v>10.4</c:v>
                </c:pt>
                <c:pt idx="2">
                  <c:v>9.142857142857142</c:v>
                </c:pt>
                <c:pt idx="3">
                  <c:v>15.5</c:v>
                </c:pt>
                <c:pt idx="4">
                  <c:v>10</c:v>
                </c:pt>
                <c:pt idx="5">
                  <c:v>11.4</c:v>
                </c:pt>
              </c:numCache>
            </c:numRef>
          </c:val>
          <c:smooth val="0"/>
        </c:ser>
        <c:marker val="1"/>
        <c:axId val="8231586"/>
        <c:axId val="6975411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Mastersheet'!$C$14:$C$19</c:f>
              <c:numCache>
                <c:ptCount val="6"/>
                <c:pt idx="0">
                  <c:v>3.4839999999999995</c:v>
                </c:pt>
                <c:pt idx="1">
                  <c:v>3.2025</c:v>
                </c:pt>
                <c:pt idx="2">
                  <c:v>1.686</c:v>
                </c:pt>
                <c:pt idx="3">
                  <c:v>1.83</c:v>
                </c:pt>
                <c:pt idx="4">
                  <c:v>1.675</c:v>
                </c:pt>
                <c:pt idx="5">
                  <c:v>2.4025</c:v>
                </c:pt>
              </c:numCache>
            </c:numRef>
          </c:val>
          <c:smooth val="0"/>
        </c:ser>
        <c:marker val="1"/>
        <c:axId val="62778700"/>
        <c:axId val="28137389"/>
      </c:lineChart>
      <c:cat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231586"/>
        <c:crossesAt val="1"/>
        <c:crossBetween val="between"/>
        <c:dispUnits/>
      </c:valAx>
      <c:catAx>
        <c:axId val="62778700"/>
        <c:scaling>
          <c:orientation val="minMax"/>
        </c:scaling>
        <c:axPos val="b"/>
        <c:delete val="1"/>
        <c:majorTickMark val="in"/>
        <c:minorTickMark val="none"/>
        <c:tickLblPos val="nextTo"/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7787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'LCO MultiSite'!$B$53:$B$58</c:f>
              <c:numCache>
                <c:ptCount val="6"/>
                <c:pt idx="0">
                  <c:v>25.6</c:v>
                </c:pt>
                <c:pt idx="1">
                  <c:v>32.7</c:v>
                </c:pt>
                <c:pt idx="2">
                  <c:v>44.9</c:v>
                </c:pt>
                <c:pt idx="3">
                  <c:v>32.5</c:v>
                </c:pt>
                <c:pt idx="4">
                  <c:v>38.36363636363637</c:v>
                </c:pt>
                <c:pt idx="5">
                  <c:v>37.76923076923077</c:v>
                </c:pt>
              </c:numCache>
            </c:numRef>
          </c:val>
          <c:smooth val="0"/>
        </c:ser>
        <c:marker val="1"/>
        <c:axId val="51909910"/>
        <c:axId val="64536007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'LCO MultiSite'!$C$53:$C$58</c:f>
              <c:numCache>
                <c:ptCount val="6"/>
                <c:pt idx="0">
                  <c:v>7.2</c:v>
                </c:pt>
                <c:pt idx="1">
                  <c:v>8.5</c:v>
                </c:pt>
                <c:pt idx="2">
                  <c:v>11.3</c:v>
                </c:pt>
                <c:pt idx="3">
                  <c:v>6</c:v>
                </c:pt>
                <c:pt idx="4">
                  <c:v>9.6</c:v>
                </c:pt>
                <c:pt idx="5">
                  <c:v>17.7125</c:v>
                </c:pt>
              </c:numCache>
            </c:numRef>
          </c:val>
          <c:smooth val="0"/>
        </c:ser>
        <c:marker val="1"/>
        <c:axId val="43953152"/>
        <c:axId val="60034049"/>
      </c:lineChart>
      <c:cat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09910"/>
        <c:crossesAt val="1"/>
        <c:crossBetween val="between"/>
        <c:dispUnits/>
      </c:valAx>
      <c:catAx>
        <c:axId val="43953152"/>
        <c:scaling>
          <c:orientation val="minMax"/>
        </c:scaling>
        <c:axPos val="b"/>
        <c:delete val="1"/>
        <c:majorTickMark val="in"/>
        <c:minorTickMark val="none"/>
        <c:tickLblPos val="nextTo"/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9531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Mastersheet'!$A$69:$A$80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Mastersheet'!$C$69:$C$80</c:f>
              <c:numCache>
                <c:ptCount val="12"/>
                <c:pt idx="0">
                  <c:v>26.357142857142858</c:v>
                </c:pt>
                <c:pt idx="1">
                  <c:v>21</c:v>
                </c:pt>
                <c:pt idx="2">
                  <c:v>34.42857142857143</c:v>
                </c:pt>
                <c:pt idx="3">
                  <c:v>48.5</c:v>
                </c:pt>
                <c:pt idx="4">
                  <c:v>28.25</c:v>
                </c:pt>
                <c:pt idx="5">
                  <c:v>48.44444444444444</c:v>
                </c:pt>
                <c:pt idx="6">
                  <c:v>25.625</c:v>
                </c:pt>
                <c:pt idx="7">
                  <c:v>32.714285714285715</c:v>
                </c:pt>
                <c:pt idx="8">
                  <c:v>44.916666666666664</c:v>
                </c:pt>
                <c:pt idx="9">
                  <c:v>32.5</c:v>
                </c:pt>
                <c:pt idx="10">
                  <c:v>38.36363636363637</c:v>
                </c:pt>
                <c:pt idx="11">
                  <c:v>37.76923076923077</c:v>
                </c:pt>
              </c:numCache>
            </c:numRef>
          </c:val>
          <c:smooth val="0"/>
        </c:ser>
        <c:marker val="1"/>
        <c:axId val="3435530"/>
        <c:axId val="30919771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Mastersheet'!$C$85:$C$96</c:f>
              <c:numCache>
                <c:ptCount val="12"/>
                <c:pt idx="0">
                  <c:v>4.3</c:v>
                </c:pt>
                <c:pt idx="1">
                  <c:v>3.04625</c:v>
                </c:pt>
                <c:pt idx="2">
                  <c:v>7.55</c:v>
                </c:pt>
                <c:pt idx="3">
                  <c:v>5.74</c:v>
                </c:pt>
                <c:pt idx="4">
                  <c:v>3.861428571428571</c:v>
                </c:pt>
                <c:pt idx="5">
                  <c:v>12.68</c:v>
                </c:pt>
                <c:pt idx="6">
                  <c:v>7.186666666666667</c:v>
                </c:pt>
                <c:pt idx="7">
                  <c:v>8.46</c:v>
                </c:pt>
                <c:pt idx="8">
                  <c:v>11.30285714285714</c:v>
                </c:pt>
                <c:pt idx="9">
                  <c:v>6.001666666666666</c:v>
                </c:pt>
                <c:pt idx="10">
                  <c:v>9.066666666666666</c:v>
                </c:pt>
                <c:pt idx="11">
                  <c:v>17.7125</c:v>
                </c:pt>
              </c:numCache>
            </c:numRef>
          </c:val>
          <c:smooth val="0"/>
        </c:ser>
        <c:marker val="1"/>
        <c:axId val="9842484"/>
        <c:axId val="21473493"/>
      </c:lineChart>
      <c:cat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5530"/>
        <c:crossesAt val="1"/>
        <c:crossBetween val="between"/>
        <c:dispUnits/>
      </c:valAx>
      <c:catAx>
        <c:axId val="9842484"/>
        <c:scaling>
          <c:orientation val="minMax"/>
        </c:scaling>
        <c:axPos val="b"/>
        <c:delete val="1"/>
        <c:majorTickMark val="in"/>
        <c:minorTickMark val="none"/>
        <c:tickLblPos val="nextTo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8424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Lake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Mastersheet'!$I$69:$I$80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Mastersheet'!$N$69:$N$80</c:f>
              <c:numCache>
                <c:ptCount val="12"/>
                <c:pt idx="0">
                  <c:v>13.25</c:v>
                </c:pt>
                <c:pt idx="1">
                  <c:v>9.333333333333334</c:v>
                </c:pt>
                <c:pt idx="2">
                  <c:v>10.666666666666666</c:v>
                </c:pt>
                <c:pt idx="3">
                  <c:v>9.166666666666677</c:v>
                </c:pt>
                <c:pt idx="4">
                  <c:v>12.255555555555555</c:v>
                </c:pt>
                <c:pt idx="5">
                  <c:v>9.72777777777778</c:v>
                </c:pt>
                <c:pt idx="6">
                  <c:v>9.625</c:v>
                </c:pt>
                <c:pt idx="7">
                  <c:v>11.466666666666667</c:v>
                </c:pt>
                <c:pt idx="8">
                  <c:v>9.114285714285716</c:v>
                </c:pt>
                <c:pt idx="9">
                  <c:v>15.5</c:v>
                </c:pt>
                <c:pt idx="10">
                  <c:v>8.833333333333334</c:v>
                </c:pt>
                <c:pt idx="11">
                  <c:v>11.799999999999999</c:v>
                </c:pt>
              </c:numCache>
            </c:numRef>
          </c:val>
          <c:smooth val="0"/>
        </c:ser>
        <c:marker val="1"/>
        <c:axId val="59043710"/>
        <c:axId val="61631343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Mastersheet'!$N$86:$N$97</c:f>
              <c:numCache>
                <c:ptCount val="12"/>
                <c:pt idx="0">
                  <c:v>3.075</c:v>
                </c:pt>
                <c:pt idx="1">
                  <c:v>2.1566666666666667</c:v>
                </c:pt>
                <c:pt idx="2">
                  <c:v>1.4516666666666669</c:v>
                </c:pt>
                <c:pt idx="3">
                  <c:v>1.4386666666666665</c:v>
                </c:pt>
                <c:pt idx="4">
                  <c:v>2.342777777777778</c:v>
                </c:pt>
                <c:pt idx="5">
                  <c:v>2.5506944444444444</c:v>
                </c:pt>
                <c:pt idx="6">
                  <c:v>4.379666666666666</c:v>
                </c:pt>
                <c:pt idx="7">
                  <c:v>2.6775</c:v>
                </c:pt>
                <c:pt idx="8">
                  <c:v>1.6208888888888888</c:v>
                </c:pt>
                <c:pt idx="9">
                  <c:v>1.83</c:v>
                </c:pt>
                <c:pt idx="10">
                  <c:v>1.4416666666666667</c:v>
                </c:pt>
                <c:pt idx="11">
                  <c:v>2.6675</c:v>
                </c:pt>
              </c:numCache>
            </c:numRef>
          </c:val>
          <c:smooth val="0"/>
        </c:ser>
        <c:marker val="1"/>
        <c:axId val="17811176"/>
        <c:axId val="26082857"/>
      </c:lineChart>
      <c:cat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43710"/>
        <c:crossesAt val="1"/>
        <c:crossBetween val="between"/>
        <c:dispUnits/>
      </c:valAx>
      <c:catAx>
        <c:axId val="17811176"/>
        <c:scaling>
          <c:orientation val="minMax"/>
        </c:scaling>
        <c:axPos val="b"/>
        <c:delete val="1"/>
        <c:majorTickMark val="in"/>
        <c:minorTickMark val="none"/>
        <c:tickLblPos val="nextTo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8111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Average TP and CHL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/>
            </c:numRef>
          </c:xVal>
          <c:yVal>
            <c:numRef>
              <c:f>'Basin Av Trends'!$B$8:$B$14</c:f>
              <c:numCache/>
            </c:numRef>
          </c:yVal>
          <c:smooth val="0"/>
        </c:ser>
        <c:axId val="33419122"/>
        <c:axId val="32336643"/>
      </c:scatterChart>
      <c:scatterChart>
        <c:scatterStyle val="lineMarker"/>
        <c:varyColors val="0"/>
        <c:ser>
          <c:idx val="1"/>
          <c:order val="1"/>
          <c:tx>
            <c:v>CHL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/>
            </c:numRef>
          </c:xVal>
          <c:yVal>
            <c:numRef>
              <c:f>'Basin Av Trends'!$C$8:$C$14</c:f>
              <c:numCache/>
            </c:numRef>
          </c:yVal>
          <c:smooth val="0"/>
        </c:ser>
        <c:axId val="22594332"/>
        <c:axId val="2022397"/>
      </c:scatterChart>
      <c:val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crossBetween val="midCat"/>
        <c:dispUnits/>
      </c:val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19122"/>
        <c:crosses val="autoZero"/>
        <c:crossBetween val="midCat"/>
        <c:dispUnits/>
      </c:valAx>
      <c:valAx>
        <c:axId val="22594332"/>
        <c:scaling>
          <c:orientation val="minMax"/>
        </c:scaling>
        <c:axPos val="b"/>
        <c:delete val="1"/>
        <c:majorTickMark val="in"/>
        <c:minorTickMark val="none"/>
        <c:tickLblPos val="nextTo"/>
        <c:crossAx val="2022397"/>
        <c:crosses val="max"/>
        <c:crossBetween val="midCat"/>
        <c:dispUnits/>
      </c:valAx>
      <c:valAx>
        <c:axId val="202239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Chl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5943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TP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TP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plus>
            <c:min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Trends'!$B$24:$B$27</c:f>
              <c:numCache/>
            </c:numRef>
          </c:val>
        </c:ser>
        <c:gapWidth val="10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0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 Chl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CHL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plus>
            <c:min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Trends'!$C$24:$C$27</c:f>
              <c:numCache/>
            </c:numRef>
          </c:val>
        </c:ser>
        <c:gapWidth val="10"/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041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-Deep TP 2003-2011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LCO -Deep Site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Sheet2!$S$2:$S$37</c:f>
              <c:strCache/>
            </c:strRef>
          </c:xVal>
          <c:yVal>
            <c:numRef>
              <c:f>Sheet2!$R$2:$R$37</c:f>
              <c:numCache/>
            </c:numRef>
          </c:yVal>
          <c:smooth val="0"/>
        </c:ser>
        <c:axId val="33858778"/>
        <c:axId val="36293547"/>
      </c:scatterChart>
      <c:valAx>
        <c:axId val="33858778"/>
        <c:scaling>
          <c:orientation val="minMax"/>
          <c:min val="3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6293547"/>
        <c:crosses val="autoZero"/>
        <c:crossBetween val="midCat"/>
        <c:dispUnits/>
      </c:valAx>
      <c:valAx>
        <c:axId val="3629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8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63</xdr:row>
      <xdr:rowOff>180975</xdr:rowOff>
    </xdr:from>
    <xdr:to>
      <xdr:col>24</xdr:col>
      <xdr:colOff>381000</xdr:colOff>
      <xdr:row>80</xdr:row>
      <xdr:rowOff>133350</xdr:rowOff>
    </xdr:to>
    <xdr:graphicFrame>
      <xdr:nvGraphicFramePr>
        <xdr:cNvPr id="1" name="Chart 49"/>
        <xdr:cNvGraphicFramePr/>
      </xdr:nvGraphicFramePr>
      <xdr:xfrm>
        <a:off x="13096875" y="12096750"/>
        <a:ext cx="6448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7</xdr:col>
      <xdr:colOff>600075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295275" y="280035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0</xdr:row>
      <xdr:rowOff>152400</xdr:rowOff>
    </xdr:from>
    <xdr:to>
      <xdr:col>7</xdr:col>
      <xdr:colOff>590550</xdr:colOff>
      <xdr:row>16</xdr:row>
      <xdr:rowOff>76200</xdr:rowOff>
    </xdr:to>
    <xdr:graphicFrame>
      <xdr:nvGraphicFramePr>
        <xdr:cNvPr id="2" name="Chart 1"/>
        <xdr:cNvGraphicFramePr/>
      </xdr:nvGraphicFramePr>
      <xdr:xfrm>
        <a:off x="295275" y="152400"/>
        <a:ext cx="45624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5</xdr:row>
      <xdr:rowOff>133350</xdr:rowOff>
    </xdr:from>
    <xdr:to>
      <xdr:col>5</xdr:col>
      <xdr:colOff>438150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66775" y="1047750"/>
          <a:ext cx="2619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2</xdr:col>
      <xdr:colOff>590550</xdr:colOff>
      <xdr:row>5</xdr:row>
      <xdr:rowOff>180975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33450" y="8858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0</xdr:col>
      <xdr:colOff>47625</xdr:colOff>
      <xdr:row>42</xdr:row>
      <xdr:rowOff>9525</xdr:rowOff>
    </xdr:from>
    <xdr:to>
      <xdr:col>9</xdr:col>
      <xdr:colOff>409575</xdr:colOff>
      <xdr:row>58</xdr:row>
      <xdr:rowOff>9525</xdr:rowOff>
    </xdr:to>
    <xdr:graphicFrame>
      <xdr:nvGraphicFramePr>
        <xdr:cNvPr id="5" name="Chart 9"/>
        <xdr:cNvGraphicFramePr/>
      </xdr:nvGraphicFramePr>
      <xdr:xfrm>
        <a:off x="47625" y="7210425"/>
        <a:ext cx="58483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48</xdr:row>
      <xdr:rowOff>104775</xdr:rowOff>
    </xdr:from>
    <xdr:to>
      <xdr:col>7</xdr:col>
      <xdr:colOff>85725</xdr:colOff>
      <xdr:row>48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628650" y="8277225"/>
          <a:ext cx="3724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47</xdr:row>
      <xdr:rowOff>104775</xdr:rowOff>
    </xdr:from>
    <xdr:to>
      <xdr:col>2</xdr:col>
      <xdr:colOff>428625</xdr:colOff>
      <xdr:row>48</xdr:row>
      <xdr:rowOff>152400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771525" y="81153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1</xdr:col>
      <xdr:colOff>247650</xdr:colOff>
      <xdr:row>21</xdr:row>
      <xdr:rowOff>76200</xdr:rowOff>
    </xdr:from>
    <xdr:to>
      <xdr:col>5</xdr:col>
      <xdr:colOff>361950</xdr:colOff>
      <xdr:row>21</xdr:row>
      <xdr:rowOff>76200</xdr:rowOff>
    </xdr:to>
    <xdr:sp>
      <xdr:nvSpPr>
        <xdr:cNvPr id="8" name="Line 5"/>
        <xdr:cNvSpPr>
          <a:spLocks/>
        </xdr:cNvSpPr>
      </xdr:nvSpPr>
      <xdr:spPr>
        <a:xfrm>
          <a:off x="857250" y="364807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</xdr:row>
      <xdr:rowOff>114300</xdr:rowOff>
    </xdr:from>
    <xdr:to>
      <xdr:col>2</xdr:col>
      <xdr:colOff>581025</xdr:colOff>
      <xdr:row>21</xdr:row>
      <xdr:rowOff>123825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923925" y="34861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6</xdr:col>
      <xdr:colOff>600075</xdr:colOff>
      <xdr:row>113</xdr:row>
      <xdr:rowOff>28575</xdr:rowOff>
    </xdr:from>
    <xdr:to>
      <xdr:col>13</xdr:col>
      <xdr:colOff>561975</xdr:colOff>
      <xdr:row>113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4257675" y="18821400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114</xdr:row>
      <xdr:rowOff>28575</xdr:rowOff>
    </xdr:from>
    <xdr:to>
      <xdr:col>12</xdr:col>
      <xdr:colOff>561975</xdr:colOff>
      <xdr:row>114</xdr:row>
      <xdr:rowOff>28575</xdr:rowOff>
    </xdr:to>
    <xdr:sp>
      <xdr:nvSpPr>
        <xdr:cNvPr id="11" name="Line 16"/>
        <xdr:cNvSpPr>
          <a:spLocks/>
        </xdr:cNvSpPr>
      </xdr:nvSpPr>
      <xdr:spPr>
        <a:xfrm>
          <a:off x="3648075" y="18983325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45</xdr:row>
      <xdr:rowOff>142875</xdr:rowOff>
    </xdr:from>
    <xdr:to>
      <xdr:col>7</xdr:col>
      <xdr:colOff>323850</xdr:colOff>
      <xdr:row>45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742950" y="7829550"/>
          <a:ext cx="3848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133350</xdr:rowOff>
    </xdr:from>
    <xdr:to>
      <xdr:col>7</xdr:col>
      <xdr:colOff>409575</xdr:colOff>
      <xdr:row>46</xdr:row>
      <xdr:rowOff>19050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743325" y="765810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47625</xdr:colOff>
      <xdr:row>57</xdr:row>
      <xdr:rowOff>76200</xdr:rowOff>
    </xdr:from>
    <xdr:to>
      <xdr:col>9</xdr:col>
      <xdr:colOff>419100</xdr:colOff>
      <xdr:row>73</xdr:row>
      <xdr:rowOff>85725</xdr:rowOff>
    </xdr:to>
    <xdr:graphicFrame>
      <xdr:nvGraphicFramePr>
        <xdr:cNvPr id="14" name="Chart 19"/>
        <xdr:cNvGraphicFramePr/>
      </xdr:nvGraphicFramePr>
      <xdr:xfrm>
        <a:off x="47625" y="9705975"/>
        <a:ext cx="58578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152400</xdr:colOff>
      <xdr:row>67</xdr:row>
      <xdr:rowOff>57150</xdr:rowOff>
    </xdr:from>
    <xdr:to>
      <xdr:col>7</xdr:col>
      <xdr:colOff>285750</xdr:colOff>
      <xdr:row>67</xdr:row>
      <xdr:rowOff>57150</xdr:rowOff>
    </xdr:to>
    <xdr:sp>
      <xdr:nvSpPr>
        <xdr:cNvPr id="15" name="Line 20"/>
        <xdr:cNvSpPr>
          <a:spLocks/>
        </xdr:cNvSpPr>
      </xdr:nvSpPr>
      <xdr:spPr>
        <a:xfrm>
          <a:off x="762000" y="113061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66</xdr:row>
      <xdr:rowOff>47625</xdr:rowOff>
    </xdr:from>
    <xdr:to>
      <xdr:col>7</xdr:col>
      <xdr:colOff>295275</xdr:colOff>
      <xdr:row>67</xdr:row>
      <xdr:rowOff>95250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3629025" y="111347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561975</xdr:colOff>
      <xdr:row>62</xdr:row>
      <xdr:rowOff>133350</xdr:rowOff>
    </xdr:from>
    <xdr:to>
      <xdr:col>7</xdr:col>
      <xdr:colOff>28575</xdr:colOff>
      <xdr:row>62</xdr:row>
      <xdr:rowOff>133350</xdr:rowOff>
    </xdr:to>
    <xdr:sp>
      <xdr:nvSpPr>
        <xdr:cNvPr id="17" name="Line 22"/>
        <xdr:cNvSpPr>
          <a:spLocks/>
        </xdr:cNvSpPr>
      </xdr:nvSpPr>
      <xdr:spPr>
        <a:xfrm>
          <a:off x="561975" y="10572750"/>
          <a:ext cx="3733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61</xdr:row>
      <xdr:rowOff>114300</xdr:rowOff>
    </xdr:from>
    <xdr:to>
      <xdr:col>2</xdr:col>
      <xdr:colOff>371475</xdr:colOff>
      <xdr:row>63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714375" y="103917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4</xdr:col>
      <xdr:colOff>76200</xdr:colOff>
      <xdr:row>20</xdr:row>
      <xdr:rowOff>66675</xdr:rowOff>
    </xdr:from>
    <xdr:to>
      <xdr:col>4</xdr:col>
      <xdr:colOff>219075</xdr:colOff>
      <xdr:row>21</xdr:row>
      <xdr:rowOff>47625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514600" y="34385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85725</xdr:colOff>
      <xdr:row>61</xdr:row>
      <xdr:rowOff>95250</xdr:rowOff>
    </xdr:from>
    <xdr:to>
      <xdr:col>6</xdr:col>
      <xdr:colOff>228600</xdr:colOff>
      <xdr:row>62</xdr:row>
      <xdr:rowOff>114300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3743325" y="103727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142875</xdr:rowOff>
    </xdr:from>
    <xdr:to>
      <xdr:col>11</xdr:col>
      <xdr:colOff>400050</xdr:colOff>
      <xdr:row>17</xdr:row>
      <xdr:rowOff>161925</xdr:rowOff>
    </xdr:to>
    <xdr:graphicFrame>
      <xdr:nvGraphicFramePr>
        <xdr:cNvPr id="1" name="Chart 13"/>
        <xdr:cNvGraphicFramePr/>
      </xdr:nvGraphicFramePr>
      <xdr:xfrm>
        <a:off x="3667125" y="142875"/>
        <a:ext cx="4619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647700</xdr:colOff>
      <xdr:row>18</xdr:row>
      <xdr:rowOff>47625</xdr:rowOff>
    </xdr:from>
    <xdr:to>
      <xdr:col>10</xdr:col>
      <xdr:colOff>142875</xdr:colOff>
      <xdr:row>34</xdr:row>
      <xdr:rowOff>0</xdr:rowOff>
    </xdr:to>
    <xdr:graphicFrame>
      <xdr:nvGraphicFramePr>
        <xdr:cNvPr id="2" name="Chart 10"/>
        <xdr:cNvGraphicFramePr/>
      </xdr:nvGraphicFramePr>
      <xdr:xfrm>
        <a:off x="2819400" y="3457575"/>
        <a:ext cx="46005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32</xdr:row>
      <xdr:rowOff>161925</xdr:rowOff>
    </xdr:from>
    <xdr:to>
      <xdr:col>10</xdr:col>
      <xdr:colOff>180975</xdr:colOff>
      <xdr:row>49</xdr:row>
      <xdr:rowOff>47625</xdr:rowOff>
    </xdr:to>
    <xdr:graphicFrame>
      <xdr:nvGraphicFramePr>
        <xdr:cNvPr id="3" name="Chart 12"/>
        <xdr:cNvGraphicFramePr/>
      </xdr:nvGraphicFramePr>
      <xdr:xfrm>
        <a:off x="2847975" y="6181725"/>
        <a:ext cx="46101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5</xdr:row>
      <xdr:rowOff>0</xdr:rowOff>
    </xdr:from>
    <xdr:to>
      <xdr:col>6</xdr:col>
      <xdr:colOff>495300</xdr:colOff>
      <xdr:row>6</xdr:row>
      <xdr:rowOff>19050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4457700" y="9429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5</xdr:col>
      <xdr:colOff>76200</xdr:colOff>
      <xdr:row>5</xdr:row>
      <xdr:rowOff>19050</xdr:rowOff>
    </xdr:from>
    <xdr:to>
      <xdr:col>9</xdr:col>
      <xdr:colOff>190500</xdr:colOff>
      <xdr:row>5</xdr:row>
      <xdr:rowOff>19050</xdr:rowOff>
    </xdr:to>
    <xdr:sp>
      <xdr:nvSpPr>
        <xdr:cNvPr id="5" name="Line 14"/>
        <xdr:cNvSpPr>
          <a:spLocks/>
        </xdr:cNvSpPr>
      </xdr:nvSpPr>
      <xdr:spPr>
        <a:xfrm>
          <a:off x="4305300" y="96202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</xdr:row>
      <xdr:rowOff>85725</xdr:rowOff>
    </xdr:from>
    <xdr:to>
      <xdr:col>9</xdr:col>
      <xdr:colOff>409575</xdr:colOff>
      <xdr:row>4</xdr:row>
      <xdr:rowOff>85725</xdr:rowOff>
    </xdr:to>
    <xdr:sp>
      <xdr:nvSpPr>
        <xdr:cNvPr id="6" name="Line 20"/>
        <xdr:cNvSpPr>
          <a:spLocks/>
        </xdr:cNvSpPr>
      </xdr:nvSpPr>
      <xdr:spPr>
        <a:xfrm>
          <a:off x="4524375" y="83820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114300</xdr:rowOff>
    </xdr:from>
    <xdr:to>
      <xdr:col>9</xdr:col>
      <xdr:colOff>304800</xdr:colOff>
      <xdr:row>4</xdr:row>
      <xdr:rowOff>133350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096000" y="6762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Threshold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13</xdr:col>
      <xdr:colOff>2667000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162675" y="390525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</xdr:row>
      <xdr:rowOff>19050</xdr:rowOff>
    </xdr:from>
    <xdr:to>
      <xdr:col>10</xdr:col>
      <xdr:colOff>57150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266700" y="40005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25</xdr:row>
      <xdr:rowOff>66675</xdr:rowOff>
    </xdr:from>
    <xdr:to>
      <xdr:col>10</xdr:col>
      <xdr:colOff>66675</xdr:colOff>
      <xdr:row>49</xdr:row>
      <xdr:rowOff>95250</xdr:rowOff>
    </xdr:to>
    <xdr:graphicFrame>
      <xdr:nvGraphicFramePr>
        <xdr:cNvPr id="3" name="Chart 5"/>
        <xdr:cNvGraphicFramePr/>
      </xdr:nvGraphicFramePr>
      <xdr:xfrm>
        <a:off x="276225" y="4171950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50</xdr:row>
      <xdr:rowOff>0</xdr:rowOff>
    </xdr:from>
    <xdr:to>
      <xdr:col>9</xdr:col>
      <xdr:colOff>523875</xdr:colOff>
      <xdr:row>74</xdr:row>
      <xdr:rowOff>38100</xdr:rowOff>
    </xdr:to>
    <xdr:graphicFrame>
      <xdr:nvGraphicFramePr>
        <xdr:cNvPr id="4" name="Chart 6"/>
        <xdr:cNvGraphicFramePr/>
      </xdr:nvGraphicFramePr>
      <xdr:xfrm>
        <a:off x="114300" y="8153400"/>
        <a:ext cx="589597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49</xdr:row>
      <xdr:rowOff>142875</xdr:rowOff>
    </xdr:from>
    <xdr:to>
      <xdr:col>13</xdr:col>
      <xdr:colOff>2495550</xdr:colOff>
      <xdr:row>74</xdr:row>
      <xdr:rowOff>28575</xdr:rowOff>
    </xdr:to>
    <xdr:graphicFrame>
      <xdr:nvGraphicFramePr>
        <xdr:cNvPr id="5" name="Chart 8"/>
        <xdr:cNvGraphicFramePr/>
      </xdr:nvGraphicFramePr>
      <xdr:xfrm>
        <a:off x="5981700" y="8134350"/>
        <a:ext cx="590550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247650</xdr:colOff>
      <xdr:row>54</xdr:row>
      <xdr:rowOff>66675</xdr:rowOff>
    </xdr:from>
    <xdr:to>
      <xdr:col>4</xdr:col>
      <xdr:colOff>504825</xdr:colOff>
      <xdr:row>60</xdr:row>
      <xdr:rowOff>133350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57250" y="8867775"/>
          <a:ext cx="2085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1988-1997 Trendline influenced slightly by high 1997 values.  Overall trend shown above (1988-2011) indicates little change over time (confirmative statistics needed). </a:t>
          </a:r>
        </a:p>
      </xdr:txBody>
    </xdr:sp>
    <xdr:clientData/>
  </xdr:twoCellAnchor>
  <xdr:twoCellAnchor editAs="oneCell">
    <xdr:from>
      <xdr:col>10</xdr:col>
      <xdr:colOff>9525</xdr:colOff>
      <xdr:row>25</xdr:row>
      <xdr:rowOff>66675</xdr:rowOff>
    </xdr:from>
    <xdr:to>
      <xdr:col>16</xdr:col>
      <xdr:colOff>352425</xdr:colOff>
      <xdr:row>50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4171950"/>
          <a:ext cx="82962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c%20Courte%20Oreilles%20Water%20Quality%20Data%20from%20SWIMS%2017Nov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mailed%20from%20COLA\musky%20bay%20MB-2%20&amp;%20MB-2A%20with%20notes2011%20Analy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"/>
    </sheetNames>
    <sheetDataSet>
      <sheetData sheetId="0">
        <row r="7633">
          <cell r="D7633">
            <v>1.31</v>
          </cell>
        </row>
        <row r="7634">
          <cell r="D7634">
            <v>2.52</v>
          </cell>
        </row>
        <row r="7635">
          <cell r="D7635">
            <v>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B2"/>
      <sheetName val="MB2A"/>
      <sheetName val="MB4"/>
      <sheetName val="MB1"/>
      <sheetName val="MB-2AW"/>
      <sheetName val="LCO 1A"/>
      <sheetName val="LCO 1B"/>
      <sheetName val="GRSCR-1"/>
      <sheetName val="GRSCR-2"/>
    </sheetNames>
    <sheetDataSet>
      <sheetData sheetId="3">
        <row r="5">
          <cell r="B5">
            <v>17</v>
          </cell>
        </row>
        <row r="6">
          <cell r="B6">
            <v>26</v>
          </cell>
        </row>
        <row r="7">
          <cell r="B7">
            <v>36</v>
          </cell>
        </row>
        <row r="8">
          <cell r="B8">
            <v>30</v>
          </cell>
        </row>
        <row r="9">
          <cell r="B9">
            <v>40</v>
          </cell>
        </row>
        <row r="10">
          <cell r="B10">
            <v>50</v>
          </cell>
          <cell r="D10">
            <v>21</v>
          </cell>
        </row>
        <row r="11">
          <cell r="B11">
            <v>49</v>
          </cell>
          <cell r="D11">
            <v>19</v>
          </cell>
        </row>
        <row r="12">
          <cell r="B12">
            <v>40</v>
          </cell>
          <cell r="D12">
            <v>9.7</v>
          </cell>
        </row>
        <row r="13">
          <cell r="B13">
            <v>52</v>
          </cell>
          <cell r="D13">
            <v>24</v>
          </cell>
        </row>
        <row r="14">
          <cell r="B14">
            <v>63</v>
          </cell>
          <cell r="D14">
            <v>49</v>
          </cell>
        </row>
        <row r="15">
          <cell r="B15">
            <v>45</v>
          </cell>
          <cell r="D15">
            <v>12</v>
          </cell>
        </row>
        <row r="16">
          <cell r="B16">
            <v>21</v>
          </cell>
          <cell r="D16">
            <v>4.9</v>
          </cell>
        </row>
        <row r="17">
          <cell r="B17">
            <v>22</v>
          </cell>
          <cell r="D17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5" sqref="C25"/>
    </sheetView>
  </sheetViews>
  <sheetFormatPr defaultColWidth="9.140625" defaultRowHeight="12.75"/>
  <cols>
    <col min="2" max="2" width="16.8515625" style="0" bestFit="1" customWidth="1"/>
    <col min="3" max="3" width="18.7109375" style="0" bestFit="1" customWidth="1"/>
    <col min="4" max="4" width="18.00390625" style="0" customWidth="1"/>
  </cols>
  <sheetData>
    <row r="1" spans="1:5" ht="15.75">
      <c r="A1" s="2" t="s">
        <v>2</v>
      </c>
      <c r="B1" s="3"/>
      <c r="C1" s="3"/>
      <c r="D1" s="3"/>
      <c r="E1" s="1"/>
    </row>
    <row r="2" spans="1:4" ht="15">
      <c r="A2" s="4"/>
      <c r="B2" s="4"/>
      <c r="C2" s="4"/>
      <c r="D2" s="4"/>
    </row>
    <row r="3" spans="1:4" ht="15">
      <c r="A3" s="5"/>
      <c r="B3" s="5" t="s">
        <v>4</v>
      </c>
      <c r="C3" s="5" t="s">
        <v>3</v>
      </c>
      <c r="D3" s="4"/>
    </row>
    <row r="4" spans="1:4" ht="15">
      <c r="A4" s="6" t="s">
        <v>0</v>
      </c>
      <c r="B4" s="6" t="s">
        <v>1</v>
      </c>
      <c r="C4" s="6" t="s">
        <v>5</v>
      </c>
      <c r="D4" s="4"/>
    </row>
    <row r="5" spans="1:4" ht="15">
      <c r="A5" s="5">
        <v>2006</v>
      </c>
      <c r="B5" s="5">
        <v>25.6</v>
      </c>
      <c r="C5" s="7">
        <v>7.2</v>
      </c>
      <c r="D5" s="4"/>
    </row>
    <row r="6" spans="1:4" ht="15">
      <c r="A6" s="5">
        <v>2007</v>
      </c>
      <c r="B6" s="5">
        <v>32.7</v>
      </c>
      <c r="C6" s="7">
        <v>8.5</v>
      </c>
      <c r="D6" s="4"/>
    </row>
    <row r="7" spans="1:4" ht="15">
      <c r="A7" s="5">
        <v>2008</v>
      </c>
      <c r="B7" s="5">
        <v>44.9</v>
      </c>
      <c r="C7" s="7">
        <v>11.4</v>
      </c>
      <c r="D7" s="4"/>
    </row>
    <row r="8" spans="1:4" ht="15">
      <c r="A8" s="5">
        <v>2009</v>
      </c>
      <c r="B8" s="5">
        <v>32.5</v>
      </c>
      <c r="C8" s="7">
        <v>6</v>
      </c>
      <c r="D8" s="4"/>
    </row>
    <row r="9" spans="1:4" ht="15">
      <c r="A9" s="5">
        <v>2010</v>
      </c>
      <c r="B9" s="5">
        <v>38.4</v>
      </c>
      <c r="C9" s="7">
        <v>9.6</v>
      </c>
      <c r="D9" s="4"/>
    </row>
    <row r="10" spans="1:4" ht="15">
      <c r="A10" s="4"/>
      <c r="B10" s="4"/>
      <c r="C10" s="4"/>
      <c r="D10" s="4"/>
    </row>
    <row r="11" spans="1:4" ht="15.75">
      <c r="A11" s="8" t="s">
        <v>10</v>
      </c>
      <c r="B11" s="4"/>
      <c r="C11" s="4"/>
      <c r="D11" s="4"/>
    </row>
    <row r="12" spans="1:4" ht="15">
      <c r="A12" s="4" t="s">
        <v>6</v>
      </c>
      <c r="B12" s="5" t="s">
        <v>8</v>
      </c>
      <c r="C12" s="4"/>
      <c r="D12" s="4"/>
    </row>
    <row r="13" spans="1:4" ht="15">
      <c r="A13" s="4" t="s">
        <v>7</v>
      </c>
      <c r="B13" s="5" t="s">
        <v>9</v>
      </c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5" ht="15.75">
      <c r="A18" s="2" t="s">
        <v>13</v>
      </c>
      <c r="B18" s="3"/>
      <c r="C18" s="3"/>
      <c r="D18" s="3"/>
      <c r="E18" s="1"/>
    </row>
    <row r="19" spans="1:4" ht="15">
      <c r="A19" s="4"/>
      <c r="B19" s="4"/>
      <c r="C19" s="4"/>
      <c r="D19" s="4"/>
    </row>
    <row r="20" spans="1:4" ht="15">
      <c r="A20" s="5"/>
      <c r="B20" s="5" t="s">
        <v>4</v>
      </c>
      <c r="C20" s="5" t="s">
        <v>3</v>
      </c>
      <c r="D20" s="4"/>
    </row>
    <row r="21" spans="1:4" ht="15">
      <c r="A21" s="6" t="s">
        <v>0</v>
      </c>
      <c r="B21" s="6" t="s">
        <v>1</v>
      </c>
      <c r="C21" s="6" t="s">
        <v>5</v>
      </c>
      <c r="D21" s="4"/>
    </row>
    <row r="22" spans="1:4" ht="15">
      <c r="A22" s="5">
        <v>2006</v>
      </c>
      <c r="B22" s="7">
        <v>14.5</v>
      </c>
      <c r="C22" s="7">
        <v>3.74</v>
      </c>
      <c r="D22" s="4"/>
    </row>
    <row r="23" spans="1:4" ht="15">
      <c r="A23" s="5">
        <v>2007</v>
      </c>
      <c r="B23" s="7">
        <v>10.5</v>
      </c>
      <c r="C23" s="7">
        <v>2.26</v>
      </c>
      <c r="D23" s="4"/>
    </row>
    <row r="24" spans="1:4" ht="15">
      <c r="A24" s="5">
        <v>2008</v>
      </c>
      <c r="B24" s="7">
        <v>11.666666666666668</v>
      </c>
      <c r="C24" s="7">
        <v>3</v>
      </c>
      <c r="D24" s="4"/>
    </row>
    <row r="25" spans="1:4" ht="15">
      <c r="A25" s="5">
        <v>2009</v>
      </c>
      <c r="B25" s="7">
        <v>15.5</v>
      </c>
      <c r="C25" s="7">
        <v>1.83</v>
      </c>
      <c r="D25" s="4"/>
    </row>
    <row r="26" spans="1:4" ht="15">
      <c r="A26" s="5">
        <v>2010</v>
      </c>
      <c r="B26" s="7">
        <v>10.5</v>
      </c>
      <c r="C26" s="7">
        <v>1.95</v>
      </c>
      <c r="D26" s="4"/>
    </row>
    <row r="27" spans="1:4" ht="15">
      <c r="A27" s="4"/>
      <c r="B27" s="4"/>
      <c r="C27" s="4"/>
      <c r="D27" s="4"/>
    </row>
    <row r="28" spans="1:4" ht="15.75">
      <c r="A28" s="8" t="s">
        <v>14</v>
      </c>
      <c r="B28" s="4"/>
      <c r="C28" s="4"/>
      <c r="D28" s="4"/>
    </row>
    <row r="29" spans="1:4" ht="15">
      <c r="A29" s="4" t="s">
        <v>6</v>
      </c>
      <c r="B29" s="5" t="s">
        <v>11</v>
      </c>
      <c r="C29" s="4"/>
      <c r="D29" s="4"/>
    </row>
    <row r="30" spans="1:4" ht="15">
      <c r="A30" s="4" t="s">
        <v>7</v>
      </c>
      <c r="B30" s="5" t="s">
        <v>12</v>
      </c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E48" sqref="E48:F50"/>
    </sheetView>
  </sheetViews>
  <sheetFormatPr defaultColWidth="9.140625" defaultRowHeight="12.75"/>
  <cols>
    <col min="2" max="2" width="19.140625" style="0" bestFit="1" customWidth="1"/>
    <col min="3" max="3" width="18.7109375" style="0" bestFit="1" customWidth="1"/>
    <col min="4" max="4" width="15.421875" style="0" customWidth="1"/>
    <col min="9" max="9" width="11.8515625" style="0" customWidth="1"/>
    <col min="10" max="10" width="19.140625" style="0" customWidth="1"/>
    <col min="11" max="11" width="18.57421875" style="0" customWidth="1"/>
  </cols>
  <sheetData>
    <row r="1" spans="1:2" ht="15.75">
      <c r="A1" s="8" t="s">
        <v>21</v>
      </c>
      <c r="B1" s="4"/>
    </row>
    <row r="2" spans="1:2" ht="15">
      <c r="A2" s="4" t="s">
        <v>6</v>
      </c>
      <c r="B2" s="5" t="s">
        <v>22</v>
      </c>
    </row>
    <row r="3" spans="1:2" ht="15">
      <c r="A3" s="4" t="s">
        <v>7</v>
      </c>
      <c r="B3" s="5" t="s">
        <v>43</v>
      </c>
    </row>
    <row r="5" spans="1:6" ht="15.75">
      <c r="A5" s="2" t="s">
        <v>34</v>
      </c>
      <c r="B5" s="3"/>
      <c r="C5" s="3"/>
      <c r="D5" s="3"/>
      <c r="E5" s="1"/>
      <c r="F5" s="1"/>
    </row>
    <row r="6" spans="1:4" ht="15">
      <c r="A6" s="4" t="s">
        <v>15</v>
      </c>
      <c r="B6" s="4" t="s">
        <v>16</v>
      </c>
      <c r="C6" s="4"/>
      <c r="D6" s="4" t="s">
        <v>23</v>
      </c>
    </row>
    <row r="7" spans="1:10" ht="15">
      <c r="A7" s="4"/>
      <c r="B7" s="4"/>
      <c r="C7" s="4"/>
      <c r="D7" s="4"/>
      <c r="J7" s="4" t="s">
        <v>44</v>
      </c>
    </row>
    <row r="8" spans="1:11" ht="15">
      <c r="A8" s="5"/>
      <c r="B8" s="5" t="s">
        <v>4</v>
      </c>
      <c r="C8" s="5" t="s">
        <v>3</v>
      </c>
      <c r="J8" s="5" t="s">
        <v>4</v>
      </c>
      <c r="K8" s="5" t="s">
        <v>3</v>
      </c>
    </row>
    <row r="9" spans="1:11" ht="15">
      <c r="A9" s="6" t="s">
        <v>0</v>
      </c>
      <c r="B9" s="6" t="s">
        <v>1</v>
      </c>
      <c r="C9" s="6" t="s">
        <v>5</v>
      </c>
      <c r="D9" s="4"/>
      <c r="I9" s="6" t="s">
        <v>0</v>
      </c>
      <c r="J9" s="6" t="s">
        <v>1</v>
      </c>
      <c r="K9" s="6" t="s">
        <v>5</v>
      </c>
    </row>
    <row r="10" spans="1:11" ht="15">
      <c r="A10" s="24">
        <v>2005</v>
      </c>
      <c r="I10" s="24">
        <v>2005</v>
      </c>
      <c r="J10" s="30">
        <v>9</v>
      </c>
      <c r="K10" s="30">
        <v>1.985</v>
      </c>
    </row>
    <row r="11" spans="1:11" ht="15">
      <c r="A11" s="5">
        <v>2006</v>
      </c>
      <c r="B11" s="7">
        <v>14.5</v>
      </c>
      <c r="C11" s="7">
        <v>3.74</v>
      </c>
      <c r="I11" s="5">
        <v>2006</v>
      </c>
      <c r="J11" s="10">
        <v>8.375</v>
      </c>
      <c r="K11" s="10">
        <v>3.49</v>
      </c>
    </row>
    <row r="12" spans="1:11" ht="15">
      <c r="A12" s="5">
        <v>2007</v>
      </c>
      <c r="B12" s="7">
        <v>10.5</v>
      </c>
      <c r="C12" s="7">
        <v>2.26</v>
      </c>
      <c r="I12" s="5">
        <v>2007</v>
      </c>
      <c r="J12" s="10">
        <v>8</v>
      </c>
      <c r="K12" s="10">
        <v>2.04</v>
      </c>
    </row>
    <row r="13" spans="1:11" ht="15">
      <c r="A13" s="5">
        <v>2008</v>
      </c>
      <c r="B13" s="7">
        <v>11.666666666666668</v>
      </c>
      <c r="C13" s="7">
        <v>3</v>
      </c>
      <c r="D13" s="4"/>
      <c r="I13" s="5">
        <v>2008</v>
      </c>
      <c r="J13" s="10">
        <v>7.25</v>
      </c>
      <c r="K13" s="10">
        <v>1.015</v>
      </c>
    </row>
    <row r="14" spans="1:11" ht="15">
      <c r="A14" s="5">
        <v>2009</v>
      </c>
      <c r="B14" s="7">
        <v>15.5</v>
      </c>
      <c r="C14" s="7">
        <v>1.83</v>
      </c>
      <c r="D14" s="4"/>
      <c r="I14" s="5">
        <v>2009</v>
      </c>
      <c r="J14" s="11"/>
      <c r="K14" s="11"/>
    </row>
    <row r="15" spans="1:11" ht="15">
      <c r="A15" s="24">
        <v>2010</v>
      </c>
      <c r="B15" s="25">
        <v>10.5</v>
      </c>
      <c r="C15" s="25">
        <v>1.95</v>
      </c>
      <c r="I15" s="24">
        <v>2010</v>
      </c>
      <c r="J15" s="29"/>
      <c r="K15" s="29"/>
    </row>
    <row r="16" spans="1:11" ht="15">
      <c r="A16" s="5">
        <v>2011</v>
      </c>
      <c r="B16" s="7">
        <v>12.5</v>
      </c>
      <c r="C16" s="10">
        <f>AVERAGE('[1]download'!$D$7633:$D$7635)</f>
        <v>1.8366666666666667</v>
      </c>
      <c r="D16" s="9"/>
      <c r="I16" s="5">
        <v>2011</v>
      </c>
      <c r="J16" s="11"/>
      <c r="K16" s="11"/>
    </row>
    <row r="17" ht="12.75">
      <c r="C17" s="22"/>
    </row>
    <row r="19" spans="1:7" ht="15.75">
      <c r="A19" s="2" t="s">
        <v>35</v>
      </c>
      <c r="B19" s="3"/>
      <c r="C19" s="1"/>
      <c r="D19" s="1"/>
      <c r="E19" s="1"/>
      <c r="F19" s="1"/>
      <c r="G19" s="1"/>
    </row>
    <row r="20" spans="1:2" ht="15">
      <c r="A20" s="4" t="s">
        <v>17</v>
      </c>
      <c r="B20" s="4" t="s">
        <v>19</v>
      </c>
    </row>
    <row r="21" spans="1:2" ht="15">
      <c r="A21" s="4"/>
      <c r="B21" s="4"/>
    </row>
    <row r="22" spans="1:3" ht="15">
      <c r="A22" s="5"/>
      <c r="B22" s="5" t="s">
        <v>4</v>
      </c>
      <c r="C22" s="5" t="s">
        <v>3</v>
      </c>
    </row>
    <row r="23" spans="1:3" ht="15">
      <c r="A23" s="6" t="s">
        <v>0</v>
      </c>
      <c r="B23" s="6" t="s">
        <v>1</v>
      </c>
      <c r="C23" s="6" t="s">
        <v>5</v>
      </c>
    </row>
    <row r="24" spans="1:3" ht="15">
      <c r="A24" s="29">
        <v>2005</v>
      </c>
      <c r="B24" s="30">
        <v>8.75</v>
      </c>
      <c r="C24" s="30">
        <v>1.42</v>
      </c>
    </row>
    <row r="25" spans="1:3" ht="15">
      <c r="A25" s="5">
        <v>2006</v>
      </c>
      <c r="B25" s="7">
        <v>9.25</v>
      </c>
      <c r="C25" s="7">
        <v>6.35</v>
      </c>
    </row>
    <row r="26" spans="1:3" ht="15">
      <c r="A26" s="5">
        <v>2007</v>
      </c>
      <c r="B26" s="7">
        <v>11.5</v>
      </c>
      <c r="C26" s="7">
        <v>2.25</v>
      </c>
    </row>
    <row r="27" spans="1:3" ht="15">
      <c r="A27" s="5">
        <v>2008</v>
      </c>
      <c r="B27" s="7">
        <v>8.8</v>
      </c>
      <c r="C27" s="10">
        <v>1.48</v>
      </c>
    </row>
    <row r="28" spans="1:3" ht="15">
      <c r="A28" s="5">
        <v>2009</v>
      </c>
      <c r="B28" s="7"/>
      <c r="C28" s="7"/>
    </row>
    <row r="29" spans="1:4" ht="15">
      <c r="A29" s="24">
        <v>2010</v>
      </c>
      <c r="B29" s="25">
        <v>7</v>
      </c>
      <c r="C29" s="25">
        <v>1.2</v>
      </c>
      <c r="D29" t="s">
        <v>24</v>
      </c>
    </row>
    <row r="30" spans="1:3" ht="15">
      <c r="A30" s="5">
        <v>2011</v>
      </c>
      <c r="B30" s="10">
        <f>AVERAGE(9,7,13)</f>
        <v>9.666666666666666</v>
      </c>
      <c r="C30" s="11">
        <v>2.1</v>
      </c>
    </row>
    <row r="33" spans="1:7" ht="15.75">
      <c r="A33" s="2" t="s">
        <v>36</v>
      </c>
      <c r="B33" s="3"/>
      <c r="C33" s="1"/>
      <c r="D33" s="1"/>
      <c r="E33" s="1"/>
      <c r="F33" s="1"/>
      <c r="G33" s="23"/>
    </row>
    <row r="34" spans="1:2" ht="15">
      <c r="A34" s="4" t="s">
        <v>18</v>
      </c>
      <c r="B34" s="4" t="s">
        <v>20</v>
      </c>
    </row>
    <row r="35" spans="1:2" ht="15">
      <c r="A35" s="4"/>
      <c r="B35" s="4"/>
    </row>
    <row r="36" spans="1:3" ht="15">
      <c r="A36" s="5"/>
      <c r="B36" s="5" t="s">
        <v>4</v>
      </c>
      <c r="C36" s="5" t="s">
        <v>3</v>
      </c>
    </row>
    <row r="37" spans="1:3" ht="15">
      <c r="A37" s="6" t="s">
        <v>0</v>
      </c>
      <c r="B37" s="6" t="s">
        <v>1</v>
      </c>
      <c r="C37" s="6" t="s">
        <v>5</v>
      </c>
    </row>
    <row r="38" spans="1:3" ht="15">
      <c r="A38" s="24">
        <v>2005</v>
      </c>
      <c r="B38" s="30">
        <v>10.6</v>
      </c>
      <c r="C38" s="30">
        <v>2.0933333333333333</v>
      </c>
    </row>
    <row r="39" spans="1:3" ht="15">
      <c r="A39" s="5">
        <v>2006</v>
      </c>
      <c r="B39" s="7">
        <v>9.625</v>
      </c>
      <c r="C39" s="7">
        <v>3.305</v>
      </c>
    </row>
    <row r="40" spans="1:3" ht="15">
      <c r="A40" s="5">
        <v>2007</v>
      </c>
      <c r="B40" s="7">
        <v>12.5</v>
      </c>
      <c r="C40" s="7">
        <v>2.58</v>
      </c>
    </row>
    <row r="41" spans="1:3" ht="15">
      <c r="A41" s="5">
        <v>2008</v>
      </c>
      <c r="B41" s="7">
        <v>9.4</v>
      </c>
      <c r="C41" s="10">
        <v>1.6966666666666665</v>
      </c>
    </row>
    <row r="42" spans="1:3" ht="15">
      <c r="A42" s="5">
        <v>2009</v>
      </c>
      <c r="B42" s="7"/>
      <c r="C42" s="7"/>
    </row>
    <row r="43" spans="1:3" ht="15">
      <c r="A43" s="24">
        <v>2010</v>
      </c>
      <c r="B43" s="25">
        <f>AVERAGE(12,7)</f>
        <v>9.5</v>
      </c>
      <c r="C43" s="25">
        <f>AVERAGE(1.6,1.3)</f>
        <v>1.4500000000000002</v>
      </c>
    </row>
    <row r="44" spans="1:3" ht="15">
      <c r="A44" s="5">
        <v>2011</v>
      </c>
      <c r="B44" s="10">
        <f>AVERAGE(22,7,14)</f>
        <v>14.333333333333334</v>
      </c>
      <c r="C44" s="11">
        <v>3.5</v>
      </c>
    </row>
    <row r="47" spans="1:6" ht="15.75">
      <c r="A47" s="19" t="s">
        <v>2</v>
      </c>
      <c r="B47" s="20"/>
      <c r="C47" s="20"/>
      <c r="D47" s="21"/>
      <c r="E47" s="21"/>
      <c r="F47" s="21"/>
    </row>
    <row r="48" spans="1:6" ht="15.75">
      <c r="A48" s="4" t="s">
        <v>25</v>
      </c>
      <c r="B48" s="4" t="s">
        <v>26</v>
      </c>
      <c r="C48" s="4"/>
      <c r="E48" s="8" t="s">
        <v>10</v>
      </c>
      <c r="F48" s="4"/>
    </row>
    <row r="49" spans="1:6" ht="15">
      <c r="A49" s="4"/>
      <c r="B49" s="4"/>
      <c r="C49" s="4"/>
      <c r="E49" s="4" t="s">
        <v>6</v>
      </c>
      <c r="F49" s="5" t="s">
        <v>8</v>
      </c>
    </row>
    <row r="50" spans="1:6" ht="15">
      <c r="A50" s="5"/>
      <c r="B50" s="5" t="s">
        <v>4</v>
      </c>
      <c r="C50" s="5" t="s">
        <v>3</v>
      </c>
      <c r="E50" s="4" t="s">
        <v>7</v>
      </c>
      <c r="F50" s="5" t="s">
        <v>9</v>
      </c>
    </row>
    <row r="51" spans="1:3" ht="15">
      <c r="A51" s="6" t="s">
        <v>0</v>
      </c>
      <c r="B51" s="6" t="s">
        <v>1</v>
      </c>
      <c r="C51" s="6" t="s">
        <v>5</v>
      </c>
    </row>
    <row r="52" spans="1:3" ht="15">
      <c r="A52" s="24">
        <v>2005</v>
      </c>
      <c r="B52" s="28"/>
      <c r="C52" s="28"/>
    </row>
    <row r="53" spans="1:3" ht="15">
      <c r="A53" s="5">
        <v>2006</v>
      </c>
      <c r="B53" s="5">
        <v>25.6</v>
      </c>
      <c r="C53" s="7">
        <v>7.2</v>
      </c>
    </row>
    <row r="54" spans="1:3" ht="15">
      <c r="A54" s="5">
        <v>2007</v>
      </c>
      <c r="B54" s="5">
        <v>32.7</v>
      </c>
      <c r="C54" s="7">
        <v>8.5</v>
      </c>
    </row>
    <row r="55" spans="1:3" ht="15">
      <c r="A55" s="5">
        <v>2008</v>
      </c>
      <c r="B55" s="5">
        <v>44.9</v>
      </c>
      <c r="C55" s="7">
        <v>11.3</v>
      </c>
    </row>
    <row r="56" spans="1:3" ht="15">
      <c r="A56" s="5">
        <v>2009</v>
      </c>
      <c r="B56" s="5">
        <v>32.5</v>
      </c>
      <c r="C56" s="7">
        <v>6</v>
      </c>
    </row>
    <row r="57" spans="1:4" ht="15">
      <c r="A57" s="24">
        <v>2010</v>
      </c>
      <c r="B57" s="25">
        <v>38.36363636363637</v>
      </c>
      <c r="C57" s="25">
        <v>9.6</v>
      </c>
      <c r="D57" s="9"/>
    </row>
    <row r="58" spans="1:3" ht="15">
      <c r="A58" s="5">
        <v>2011</v>
      </c>
      <c r="B58" s="7">
        <f>AVERAGE('[2]MB1'!$B$5:$B$17)</f>
        <v>37.76923076923077</v>
      </c>
      <c r="C58" s="7">
        <f>AVERAGE('[2]MB1'!$D$10:$D$17)</f>
        <v>17.7125</v>
      </c>
    </row>
    <row r="59" ht="15">
      <c r="C59" s="4"/>
    </row>
    <row r="60" ht="15">
      <c r="A60" s="18"/>
    </row>
    <row r="61" spans="1:3" ht="15">
      <c r="A61" s="5"/>
      <c r="B61" s="5"/>
      <c r="C61" s="5"/>
    </row>
    <row r="62" spans="1:3" ht="15">
      <c r="A62" s="6"/>
      <c r="B62" s="6"/>
      <c r="C62" s="6"/>
    </row>
    <row r="63" spans="1:3" ht="15">
      <c r="A63" s="5"/>
      <c r="B63" s="10"/>
      <c r="C63" s="10"/>
    </row>
    <row r="64" spans="1:3" ht="15">
      <c r="A64" s="5"/>
      <c r="B64" s="10" t="s">
        <v>37</v>
      </c>
      <c r="C64" s="10"/>
    </row>
    <row r="65" spans="1:3" ht="15">
      <c r="A65" s="5">
        <v>2000</v>
      </c>
      <c r="B65" s="10">
        <v>31</v>
      </c>
      <c r="C65" s="10"/>
    </row>
    <row r="66" spans="1:3" ht="15">
      <c r="A66" s="26">
        <v>2001</v>
      </c>
      <c r="B66" s="27">
        <v>22.222222222222218</v>
      </c>
      <c r="C66" s="27"/>
    </row>
    <row r="67" spans="1:3" ht="15">
      <c r="A67" s="26">
        <v>2002</v>
      </c>
      <c r="B67" s="27">
        <v>36.5</v>
      </c>
      <c r="C67" s="27"/>
    </row>
    <row r="68" spans="1:3" ht="15">
      <c r="A68" s="5">
        <v>2003</v>
      </c>
      <c r="B68" s="10">
        <v>48.5</v>
      </c>
      <c r="C68" s="10"/>
    </row>
    <row r="69" spans="1:2" ht="15">
      <c r="A69" s="11">
        <v>2004</v>
      </c>
      <c r="B69" s="11">
        <v>32</v>
      </c>
    </row>
    <row r="70" spans="1:2" ht="15">
      <c r="A70" s="11">
        <v>2005</v>
      </c>
      <c r="B70" s="10">
        <v>48.44444444444444</v>
      </c>
    </row>
    <row r="71" spans="1:2" ht="15">
      <c r="A71" s="11">
        <v>2006</v>
      </c>
      <c r="B71" s="10">
        <v>25.625</v>
      </c>
    </row>
    <row r="72" spans="1:2" ht="15">
      <c r="A72" s="11">
        <v>2007</v>
      </c>
      <c r="B72" s="10">
        <v>32.714285714285715</v>
      </c>
    </row>
    <row r="73" spans="1:2" ht="15">
      <c r="A73" s="11">
        <v>2008</v>
      </c>
      <c r="B73" s="10">
        <v>44.916666666666664</v>
      </c>
    </row>
    <row r="74" spans="1:2" ht="15">
      <c r="A74" s="11">
        <v>2009</v>
      </c>
      <c r="B74" s="10">
        <v>32.5</v>
      </c>
    </row>
    <row r="75" spans="1:2" ht="15">
      <c r="A75" s="11">
        <v>2010</v>
      </c>
      <c r="B75" s="10">
        <v>38.36363636363637</v>
      </c>
    </row>
    <row r="76" spans="1:2" ht="15">
      <c r="A76" s="11">
        <v>2011</v>
      </c>
      <c r="B76" s="10">
        <v>37.76923076923077</v>
      </c>
    </row>
    <row r="77" spans="1:2" ht="15">
      <c r="A77" s="11"/>
      <c r="B77" s="11"/>
    </row>
    <row r="80" spans="1:2" ht="15">
      <c r="A80" s="11"/>
      <c r="B80" s="11" t="s">
        <v>38</v>
      </c>
    </row>
    <row r="81" spans="1:2" ht="15">
      <c r="A81" s="11">
        <v>2000</v>
      </c>
      <c r="B81" s="10">
        <v>4.583333333333333</v>
      </c>
    </row>
    <row r="82" spans="1:2" ht="15">
      <c r="A82" s="11">
        <v>2001</v>
      </c>
      <c r="B82" s="10">
        <v>3.2</v>
      </c>
    </row>
    <row r="83" spans="1:2" ht="15">
      <c r="A83" s="11">
        <v>2002</v>
      </c>
      <c r="B83" s="10">
        <v>7.55</v>
      </c>
    </row>
    <row r="84" spans="1:2" ht="15">
      <c r="A84" s="11">
        <v>2003</v>
      </c>
      <c r="B84" s="10">
        <v>5.74</v>
      </c>
    </row>
    <row r="85" spans="1:2" ht="15">
      <c r="A85" s="11">
        <v>2004</v>
      </c>
      <c r="B85" s="10">
        <v>4.58</v>
      </c>
    </row>
    <row r="86" spans="1:2" ht="15">
      <c r="A86" s="11">
        <v>2005</v>
      </c>
      <c r="B86" s="10">
        <v>12.68</v>
      </c>
    </row>
    <row r="87" spans="1:2" ht="15">
      <c r="A87" s="11">
        <v>2006</v>
      </c>
      <c r="B87" s="10">
        <v>7.186666666666667</v>
      </c>
    </row>
    <row r="88" spans="1:2" ht="15">
      <c r="A88" s="11">
        <v>2007</v>
      </c>
      <c r="B88" s="10">
        <v>8.653333333333332</v>
      </c>
    </row>
    <row r="89" spans="1:2" ht="15">
      <c r="A89" s="11">
        <v>2008</v>
      </c>
      <c r="B89" s="10">
        <v>11.3028571428571</v>
      </c>
    </row>
    <row r="90" spans="1:2" ht="15">
      <c r="A90" s="11">
        <v>2009</v>
      </c>
      <c r="B90" s="10">
        <v>6</v>
      </c>
    </row>
    <row r="91" spans="1:2" ht="15">
      <c r="A91" s="11">
        <v>2010</v>
      </c>
      <c r="B91" s="10">
        <v>9.6</v>
      </c>
    </row>
    <row r="92" spans="1:2" ht="15">
      <c r="A92" s="11">
        <v>2011</v>
      </c>
      <c r="B92" s="10">
        <v>17.7125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J67">
      <selection activeCell="T83" sqref="T83"/>
    </sheetView>
  </sheetViews>
  <sheetFormatPr defaultColWidth="9.140625" defaultRowHeight="12.75"/>
  <cols>
    <col min="2" max="2" width="21.8515625" style="0" customWidth="1"/>
    <col min="3" max="3" width="22.7109375" style="0" customWidth="1"/>
    <col min="4" max="4" width="15.421875" style="0" customWidth="1"/>
    <col min="8" max="8" width="14.7109375" style="0" customWidth="1"/>
    <col min="9" max="9" width="16.57421875" style="0" customWidth="1"/>
    <col min="10" max="10" width="19.28125" style="0" customWidth="1"/>
    <col min="11" max="11" width="13.421875" style="0" customWidth="1"/>
    <col min="12" max="12" width="16.140625" style="0" bestFit="1" customWidth="1"/>
    <col min="13" max="13" width="10.140625" style="0" bestFit="1" customWidth="1"/>
  </cols>
  <sheetData>
    <row r="1" ht="12.75">
      <c r="A1" t="s">
        <v>47</v>
      </c>
    </row>
    <row r="2" ht="15.75">
      <c r="A2" s="14"/>
    </row>
    <row r="4" spans="1:2" ht="15.75">
      <c r="A4" s="8" t="s">
        <v>21</v>
      </c>
      <c r="B4" s="4"/>
    </row>
    <row r="5" spans="1:2" ht="15">
      <c r="A5" s="4" t="s">
        <v>6</v>
      </c>
      <c r="B5" s="5" t="s">
        <v>22</v>
      </c>
    </row>
    <row r="6" spans="1:2" ht="15">
      <c r="A6" s="4" t="s">
        <v>7</v>
      </c>
      <c r="B6" s="5" t="s">
        <v>43</v>
      </c>
    </row>
    <row r="7" ht="15.75">
      <c r="H7" s="14" t="s">
        <v>46</v>
      </c>
    </row>
    <row r="8" spans="1:10" ht="15.75">
      <c r="A8" s="2" t="s">
        <v>34</v>
      </c>
      <c r="B8" s="3"/>
      <c r="C8" s="3"/>
      <c r="D8" s="3"/>
      <c r="E8" s="1"/>
      <c r="H8" s="5"/>
      <c r="I8" s="5" t="s">
        <v>4</v>
      </c>
      <c r="J8" s="5" t="s">
        <v>3</v>
      </c>
    </row>
    <row r="9" spans="1:10" ht="15">
      <c r="A9" s="4" t="s">
        <v>15</v>
      </c>
      <c r="B9" s="4" t="s">
        <v>16</v>
      </c>
      <c r="C9" s="4"/>
      <c r="D9" s="4"/>
      <c r="H9" s="6" t="s">
        <v>0</v>
      </c>
      <c r="I9" s="6" t="s">
        <v>1</v>
      </c>
      <c r="J9" s="6" t="s">
        <v>5</v>
      </c>
    </row>
    <row r="10" spans="1:10" ht="15">
      <c r="A10" s="4"/>
      <c r="B10" s="4"/>
      <c r="C10" s="4"/>
      <c r="D10" s="4"/>
      <c r="H10" s="24">
        <v>2005</v>
      </c>
      <c r="I10" s="30">
        <f aca="true" t="shared" si="0" ref="I10:J16">AVERAGE(B13,B27,B41)</f>
        <v>9.72777777777778</v>
      </c>
      <c r="J10" s="30">
        <f t="shared" si="0"/>
        <v>2.5506944444444444</v>
      </c>
    </row>
    <row r="11" spans="1:10" ht="15">
      <c r="A11" s="5"/>
      <c r="B11" s="5" t="s">
        <v>4</v>
      </c>
      <c r="C11" s="5" t="s">
        <v>3</v>
      </c>
      <c r="H11" s="5">
        <v>2006</v>
      </c>
      <c r="I11" s="27">
        <f t="shared" si="0"/>
        <v>9.625</v>
      </c>
      <c r="J11" s="27">
        <f t="shared" si="0"/>
        <v>4.379666666666666</v>
      </c>
    </row>
    <row r="12" spans="1:10" ht="15">
      <c r="A12" s="6" t="s">
        <v>0</v>
      </c>
      <c r="B12" s="6" t="s">
        <v>1</v>
      </c>
      <c r="C12" s="6" t="s">
        <v>5</v>
      </c>
      <c r="D12" s="4"/>
      <c r="H12" s="5">
        <v>2007</v>
      </c>
      <c r="I12" s="27">
        <f t="shared" si="0"/>
        <v>11.466666666666667</v>
      </c>
      <c r="J12" s="27">
        <f t="shared" si="0"/>
        <v>2.6775</v>
      </c>
    </row>
    <row r="13" spans="1:10" ht="15">
      <c r="A13" s="24">
        <v>2005</v>
      </c>
      <c r="B13" s="30">
        <v>9.833333333333334</v>
      </c>
      <c r="C13" s="30">
        <v>3.80875</v>
      </c>
      <c r="H13" s="5">
        <v>2008</v>
      </c>
      <c r="I13" s="27">
        <f t="shared" si="0"/>
        <v>9.114285714285714</v>
      </c>
      <c r="J13" s="27">
        <f t="shared" si="0"/>
        <v>1.6208888888888888</v>
      </c>
    </row>
    <row r="14" spans="1:10" ht="15">
      <c r="A14" s="5">
        <v>2006</v>
      </c>
      <c r="B14" s="7">
        <v>10</v>
      </c>
      <c r="C14" s="7">
        <v>3.4839999999999995</v>
      </c>
      <c r="H14" s="5" t="s">
        <v>65</v>
      </c>
      <c r="I14" s="27">
        <f>AVERAGE(B17,B31,B45)</f>
        <v>15.5</v>
      </c>
      <c r="J14" s="27">
        <f t="shared" si="0"/>
        <v>1.83</v>
      </c>
    </row>
    <row r="15" spans="1:10" ht="15">
      <c r="A15" s="5">
        <v>2007</v>
      </c>
      <c r="B15" s="7">
        <v>10.4</v>
      </c>
      <c r="C15" s="7">
        <v>3.2025</v>
      </c>
      <c r="H15" s="24">
        <v>2010</v>
      </c>
      <c r="I15" s="30">
        <f t="shared" si="0"/>
        <v>8.833333333333334</v>
      </c>
      <c r="J15" s="30">
        <f t="shared" si="0"/>
        <v>1.4416666666666667</v>
      </c>
    </row>
    <row r="16" spans="1:10" ht="15">
      <c r="A16" s="5">
        <v>2008</v>
      </c>
      <c r="B16" s="7">
        <v>9.142857142857142</v>
      </c>
      <c r="C16" s="7">
        <v>1.686</v>
      </c>
      <c r="D16" s="4"/>
      <c r="H16" s="5">
        <v>2011</v>
      </c>
      <c r="I16" s="27">
        <f>AVERAGE(B19,B33,B47)</f>
        <v>11.799999999999999</v>
      </c>
      <c r="J16" s="27">
        <f t="shared" si="0"/>
        <v>2.6675</v>
      </c>
    </row>
    <row r="17" spans="1:4" ht="15">
      <c r="A17" s="5">
        <v>2009</v>
      </c>
      <c r="B17" s="7">
        <v>15.5</v>
      </c>
      <c r="C17" s="7">
        <v>1.83</v>
      </c>
      <c r="D17" s="4" t="s">
        <v>70</v>
      </c>
    </row>
    <row r="18" spans="1:3" ht="15">
      <c r="A18" s="24">
        <v>2010</v>
      </c>
      <c r="B18" s="25">
        <v>10</v>
      </c>
      <c r="C18" s="25">
        <v>1.675</v>
      </c>
    </row>
    <row r="19" spans="1:10" ht="15.75">
      <c r="A19" s="5">
        <v>2011</v>
      </c>
      <c r="B19" s="7">
        <v>11.4</v>
      </c>
      <c r="C19" s="10">
        <v>2.4025</v>
      </c>
      <c r="D19" s="9"/>
      <c r="H19" s="14" t="s">
        <v>48</v>
      </c>
      <c r="I19" s="12"/>
      <c r="J19" s="12"/>
    </row>
    <row r="20" spans="3:10" ht="15">
      <c r="C20" s="22"/>
      <c r="H20" s="11" t="s">
        <v>49</v>
      </c>
      <c r="I20" s="38">
        <f>AVERAGE(B56:B60)</f>
        <v>34.82391774891775</v>
      </c>
      <c r="J20" s="38">
        <f>AVERAGE(C56:C60)</f>
        <v>8.515952380952381</v>
      </c>
    </row>
    <row r="21" spans="8:10" ht="15">
      <c r="H21" s="11" t="s">
        <v>52</v>
      </c>
      <c r="I21" s="38">
        <f>AVERAGE(B42:B46)</f>
        <v>10.25625</v>
      </c>
      <c r="J21" s="38">
        <f>AVERAGE(C42:C46)</f>
        <v>2.2579166666666666</v>
      </c>
    </row>
    <row r="22" spans="1:10" ht="15.75">
      <c r="A22" s="2" t="s">
        <v>35</v>
      </c>
      <c r="B22" s="3"/>
      <c r="C22" s="1"/>
      <c r="D22" s="1"/>
      <c r="E22" s="1"/>
      <c r="F22" s="1"/>
      <c r="H22" s="11" t="s">
        <v>51</v>
      </c>
      <c r="I22" s="38">
        <f>AVERAGE(B28:B32)</f>
        <v>9.1375</v>
      </c>
      <c r="J22" s="38">
        <f>AVERAGE(C28:C32)</f>
        <v>2.82</v>
      </c>
    </row>
    <row r="23" spans="1:10" ht="15">
      <c r="A23" s="4" t="s">
        <v>17</v>
      </c>
      <c r="B23" s="4" t="s">
        <v>19</v>
      </c>
      <c r="H23" s="11" t="s">
        <v>50</v>
      </c>
      <c r="I23" s="38">
        <f>AVERAGE(B14:B18)</f>
        <v>11.008571428571429</v>
      </c>
      <c r="J23" s="38">
        <f>AVERAGE(C14:C18)</f>
        <v>2.3754999999999997</v>
      </c>
    </row>
    <row r="24" spans="1:2" ht="15">
      <c r="A24" s="4"/>
      <c r="B24" s="4"/>
    </row>
    <row r="25" spans="1:10" ht="15">
      <c r="A25" s="5"/>
      <c r="B25" s="5" t="s">
        <v>4</v>
      </c>
      <c r="C25" s="5" t="s">
        <v>3</v>
      </c>
      <c r="I25" s="17">
        <f>STDEVP(B56:B60)</f>
        <v>6.463194525383571</v>
      </c>
      <c r="J25" s="17">
        <f>STDEVP(C56:C60)</f>
        <v>1.849136183695059</v>
      </c>
    </row>
    <row r="26" spans="1:10" ht="15">
      <c r="A26" s="6" t="s">
        <v>0</v>
      </c>
      <c r="B26" s="6" t="s">
        <v>1</v>
      </c>
      <c r="C26" s="6" t="s">
        <v>5</v>
      </c>
      <c r="I26" s="17">
        <f>STDEVP(B42:B46)</f>
        <v>1.29787988176873</v>
      </c>
      <c r="J26" s="17">
        <f>STDEVP(C42:C46)</f>
        <v>0.7361813776735555</v>
      </c>
    </row>
    <row r="27" spans="1:10" ht="15">
      <c r="A27" s="29">
        <v>2005</v>
      </c>
      <c r="B27" s="30">
        <v>8.75</v>
      </c>
      <c r="C27" s="30">
        <v>1.75</v>
      </c>
      <c r="I27" s="17">
        <f>STDEVP(B28:B32)</f>
        <v>1.6028782704871942</v>
      </c>
      <c r="J27" s="17">
        <f>STDEVP(C28:C32)</f>
        <v>2.073993731909525</v>
      </c>
    </row>
    <row r="28" spans="1:10" ht="15">
      <c r="A28" s="5">
        <v>2006</v>
      </c>
      <c r="B28" s="7">
        <v>9.25</v>
      </c>
      <c r="C28" s="7">
        <v>6.35</v>
      </c>
      <c r="I28" s="17">
        <f>STDEVP(B14:B18)</f>
        <v>2.282919720222238</v>
      </c>
      <c r="J28" s="17">
        <f>STDEVP(C14:C18)</f>
        <v>0.797042282441778</v>
      </c>
    </row>
    <row r="29" spans="1:3" ht="15">
      <c r="A29" s="5">
        <v>2007</v>
      </c>
      <c r="B29" s="7">
        <v>11.5</v>
      </c>
      <c r="C29" s="7">
        <v>2.25</v>
      </c>
    </row>
    <row r="30" spans="1:3" ht="15">
      <c r="A30" s="5">
        <v>2008</v>
      </c>
      <c r="B30" s="7">
        <v>8.8</v>
      </c>
      <c r="C30" s="10">
        <v>1.48</v>
      </c>
    </row>
    <row r="31" spans="1:3" ht="15">
      <c r="A31" s="5">
        <v>2009</v>
      </c>
      <c r="B31" s="7"/>
      <c r="C31" s="7"/>
    </row>
    <row r="32" spans="1:4" ht="15">
      <c r="A32" s="24">
        <v>2010</v>
      </c>
      <c r="B32" s="25">
        <v>7</v>
      </c>
      <c r="C32" s="25">
        <v>1.2</v>
      </c>
      <c r="D32" t="s">
        <v>24</v>
      </c>
    </row>
    <row r="33" spans="1:3" ht="15">
      <c r="A33" s="5">
        <v>2011</v>
      </c>
      <c r="B33" s="10">
        <v>9.666666666666666</v>
      </c>
      <c r="C33" s="11">
        <v>2.1</v>
      </c>
    </row>
    <row r="36" spans="1:5" ht="15.75">
      <c r="A36" s="2" t="s">
        <v>36</v>
      </c>
      <c r="B36" s="3"/>
      <c r="C36" s="1"/>
      <c r="D36" s="1"/>
      <c r="E36" s="1"/>
    </row>
    <row r="37" spans="1:2" ht="15">
      <c r="A37" s="4" t="s">
        <v>18</v>
      </c>
      <c r="B37" s="4" t="s">
        <v>20</v>
      </c>
    </row>
    <row r="38" spans="1:2" ht="15">
      <c r="A38" s="4"/>
      <c r="B38" s="4"/>
    </row>
    <row r="39" spans="1:3" ht="15">
      <c r="A39" s="5"/>
      <c r="B39" s="5" t="s">
        <v>4</v>
      </c>
      <c r="C39" s="5" t="s">
        <v>3</v>
      </c>
    </row>
    <row r="40" spans="1:3" ht="15">
      <c r="A40" s="6" t="s">
        <v>0</v>
      </c>
      <c r="B40" s="6" t="s">
        <v>1</v>
      </c>
      <c r="C40" s="6" t="s">
        <v>5</v>
      </c>
    </row>
    <row r="41" spans="1:3" ht="15">
      <c r="A41" s="24">
        <v>2005</v>
      </c>
      <c r="B41" s="30">
        <v>10.6</v>
      </c>
      <c r="C41" s="30">
        <v>2.0933333333333333</v>
      </c>
    </row>
    <row r="42" spans="1:3" ht="15">
      <c r="A42" s="5">
        <v>2006</v>
      </c>
      <c r="B42" s="7">
        <v>9.625</v>
      </c>
      <c r="C42" s="7">
        <v>3.305</v>
      </c>
    </row>
    <row r="43" spans="1:3" ht="15">
      <c r="A43" s="5">
        <v>2007</v>
      </c>
      <c r="B43" s="7">
        <v>12.5</v>
      </c>
      <c r="C43" s="7">
        <v>2.58</v>
      </c>
    </row>
    <row r="44" spans="1:3" ht="15">
      <c r="A44" s="5">
        <v>2008</v>
      </c>
      <c r="B44" s="7">
        <v>9.4</v>
      </c>
      <c r="C44" s="10">
        <v>1.6966666666666665</v>
      </c>
    </row>
    <row r="45" spans="1:3" ht="15">
      <c r="A45" s="5">
        <v>2009</v>
      </c>
      <c r="B45" s="7"/>
      <c r="C45" s="7"/>
    </row>
    <row r="46" spans="1:3" ht="15">
      <c r="A46" s="24">
        <v>2010</v>
      </c>
      <c r="B46" s="25">
        <v>9.5</v>
      </c>
      <c r="C46" s="25">
        <v>1.45</v>
      </c>
    </row>
    <row r="47" spans="1:3" ht="15">
      <c r="A47" s="5">
        <v>2011</v>
      </c>
      <c r="B47" s="10">
        <v>14.333333333333334</v>
      </c>
      <c r="C47" s="11">
        <v>3.5</v>
      </c>
    </row>
    <row r="50" spans="1:4" ht="15.75">
      <c r="A50" s="19" t="s">
        <v>2</v>
      </c>
      <c r="B50" s="20"/>
      <c r="C50" s="20"/>
      <c r="D50" s="21"/>
    </row>
    <row r="51" spans="1:3" ht="15">
      <c r="A51" s="4" t="s">
        <v>25</v>
      </c>
      <c r="B51" s="4" t="s">
        <v>26</v>
      </c>
      <c r="C51" s="4"/>
    </row>
    <row r="52" spans="1:3" ht="15">
      <c r="A52" s="4"/>
      <c r="B52" s="4"/>
      <c r="C52" s="4"/>
    </row>
    <row r="53" spans="1:3" ht="15">
      <c r="A53" s="5"/>
      <c r="B53" s="5" t="s">
        <v>4</v>
      </c>
      <c r="C53" s="5" t="s">
        <v>3</v>
      </c>
    </row>
    <row r="54" spans="1:3" ht="15">
      <c r="A54" s="6" t="s">
        <v>0</v>
      </c>
      <c r="B54" s="6" t="s">
        <v>1</v>
      </c>
      <c r="C54" s="6" t="s">
        <v>5</v>
      </c>
    </row>
    <row r="55" spans="1:3" ht="15">
      <c r="A55" s="24">
        <v>2005</v>
      </c>
      <c r="B55" s="30">
        <v>48.44444444444444</v>
      </c>
      <c r="C55" s="30">
        <v>10.6275</v>
      </c>
    </row>
    <row r="56" spans="1:3" ht="15">
      <c r="A56" s="5">
        <v>2006</v>
      </c>
      <c r="B56" s="10">
        <v>25.625</v>
      </c>
      <c r="C56" s="10">
        <v>7.186666666666667</v>
      </c>
    </row>
    <row r="57" spans="1:3" ht="15">
      <c r="A57" s="5">
        <v>2007</v>
      </c>
      <c r="B57" s="10">
        <v>32.714285714285715</v>
      </c>
      <c r="C57" s="10">
        <v>8.46</v>
      </c>
    </row>
    <row r="58" spans="1:3" ht="15">
      <c r="A58" s="5">
        <v>2008</v>
      </c>
      <c r="B58" s="10">
        <v>44.916666666666664</v>
      </c>
      <c r="C58" s="10">
        <v>11.30285714285714</v>
      </c>
    </row>
    <row r="59" spans="1:3" ht="15">
      <c r="A59" s="5">
        <v>2009</v>
      </c>
      <c r="B59" s="10">
        <v>32.5</v>
      </c>
      <c r="C59" s="10">
        <v>6.001666666666666</v>
      </c>
    </row>
    <row r="60" spans="1:4" ht="15">
      <c r="A60" s="24">
        <v>2010</v>
      </c>
      <c r="B60" s="30">
        <v>38.36363636363637</v>
      </c>
      <c r="C60" s="30">
        <v>9.62857142857143</v>
      </c>
      <c r="D60" s="9"/>
    </row>
    <row r="61" spans="1:3" ht="15">
      <c r="A61" s="5">
        <v>2011</v>
      </c>
      <c r="B61" s="10">
        <v>37.76923076923077</v>
      </c>
      <c r="C61" s="10">
        <v>17.7125</v>
      </c>
    </row>
    <row r="62" ht="15">
      <c r="C62" s="4"/>
    </row>
    <row r="63" spans="1:2" ht="15.75">
      <c r="A63" s="8" t="s">
        <v>10</v>
      </c>
      <c r="B63" s="4"/>
    </row>
    <row r="64" spans="1:3" ht="15">
      <c r="A64" s="4" t="s">
        <v>6</v>
      </c>
      <c r="B64" s="5" t="s">
        <v>8</v>
      </c>
      <c r="C64" s="5"/>
    </row>
    <row r="65" spans="1:3" ht="15">
      <c r="A65" s="4" t="s">
        <v>7</v>
      </c>
      <c r="B65" s="5" t="s">
        <v>9</v>
      </c>
      <c r="C65" s="6"/>
    </row>
    <row r="66" spans="1:3" ht="15">
      <c r="A66" s="4"/>
      <c r="B66" s="5"/>
      <c r="C66" s="6"/>
    </row>
    <row r="67" spans="1:11" ht="30">
      <c r="A67" s="5"/>
      <c r="B67" s="39" t="s">
        <v>57</v>
      </c>
      <c r="C67" s="10" t="s">
        <v>45</v>
      </c>
      <c r="I67" s="10" t="s">
        <v>37</v>
      </c>
      <c r="J67" s="39"/>
      <c r="K67" s="10"/>
    </row>
    <row r="68" spans="1:13" ht="15">
      <c r="A68" s="5"/>
      <c r="B68" s="10" t="s">
        <v>37</v>
      </c>
      <c r="C68" s="10" t="s">
        <v>37</v>
      </c>
      <c r="I68" s="5"/>
      <c r="J68" t="s">
        <v>69</v>
      </c>
      <c r="K68" s="10" t="s">
        <v>53</v>
      </c>
      <c r="L68" s="12" t="s">
        <v>63</v>
      </c>
      <c r="M68" s="12" t="s">
        <v>55</v>
      </c>
    </row>
    <row r="69" spans="1:14" ht="15">
      <c r="A69" s="5">
        <v>2000</v>
      </c>
      <c r="B69" s="10">
        <v>31</v>
      </c>
      <c r="C69" s="10">
        <v>26.357142857142858</v>
      </c>
      <c r="I69" s="5">
        <v>2000</v>
      </c>
      <c r="J69" s="10">
        <v>26.357142857142858</v>
      </c>
      <c r="K69" s="10"/>
      <c r="L69" s="10">
        <v>14.5</v>
      </c>
      <c r="M69" s="10">
        <v>12</v>
      </c>
      <c r="N69" s="10">
        <f>AVERAGE(K69:M69)</f>
        <v>13.25</v>
      </c>
    </row>
    <row r="70" spans="1:14" ht="15">
      <c r="A70" s="26">
        <v>2001</v>
      </c>
      <c r="B70" s="27">
        <v>22.222222222222218</v>
      </c>
      <c r="C70" s="27">
        <v>21</v>
      </c>
      <c r="I70" s="26">
        <v>2001</v>
      </c>
      <c r="J70" s="27">
        <v>21</v>
      </c>
      <c r="K70" s="10">
        <v>9.666666666666666</v>
      </c>
      <c r="L70" s="10">
        <v>9</v>
      </c>
      <c r="M70" s="10">
        <v>9.333333333333334</v>
      </c>
      <c r="N70" s="10">
        <f aca="true" t="shared" si="1" ref="N70:N80">AVERAGE(K70:M70)</f>
        <v>9.333333333333334</v>
      </c>
    </row>
    <row r="71" spans="1:14" ht="15">
      <c r="A71" s="26">
        <v>2002</v>
      </c>
      <c r="B71" s="27">
        <v>36.5</v>
      </c>
      <c r="C71" s="27">
        <v>34.42857142857143</v>
      </c>
      <c r="I71" s="26">
        <v>2002</v>
      </c>
      <c r="J71" s="27">
        <v>34.42857142857143</v>
      </c>
      <c r="K71" s="10">
        <v>15.666666666666666</v>
      </c>
      <c r="L71" s="10">
        <v>8.666666666666666</v>
      </c>
      <c r="M71" s="10">
        <v>7.666666666666667</v>
      </c>
      <c r="N71" s="10">
        <f t="shared" si="1"/>
        <v>10.666666666666666</v>
      </c>
    </row>
    <row r="72" spans="1:14" ht="15">
      <c r="A72" s="5">
        <v>2003</v>
      </c>
      <c r="B72" s="10">
        <v>48.5</v>
      </c>
      <c r="C72" s="10">
        <v>48.5</v>
      </c>
      <c r="I72" s="5">
        <v>2003</v>
      </c>
      <c r="J72" s="10">
        <v>48.5</v>
      </c>
      <c r="K72" s="10">
        <v>10.666666666666666</v>
      </c>
      <c r="L72" s="10">
        <v>6.666666666666667</v>
      </c>
      <c r="M72" s="10">
        <v>10.1666666666667</v>
      </c>
      <c r="N72" s="10">
        <f t="shared" si="1"/>
        <v>9.166666666666677</v>
      </c>
    </row>
    <row r="73" spans="1:14" ht="15">
      <c r="A73" s="11">
        <v>2004</v>
      </c>
      <c r="B73" s="11">
        <v>32</v>
      </c>
      <c r="C73" s="10">
        <v>28.25</v>
      </c>
      <c r="I73" s="11">
        <v>2004</v>
      </c>
      <c r="J73" s="10">
        <v>28.25</v>
      </c>
      <c r="K73" s="10">
        <v>13.2</v>
      </c>
      <c r="L73" s="10">
        <v>11.4</v>
      </c>
      <c r="M73" s="10">
        <v>12.166666666666666</v>
      </c>
      <c r="N73" s="10">
        <f t="shared" si="1"/>
        <v>12.255555555555555</v>
      </c>
    </row>
    <row r="74" spans="1:14" ht="15">
      <c r="A74" s="11">
        <v>2005</v>
      </c>
      <c r="B74" s="10">
        <v>48.44444444444444</v>
      </c>
      <c r="C74" s="27">
        <v>48.44444444444444</v>
      </c>
      <c r="I74" s="11">
        <v>2005</v>
      </c>
      <c r="J74" s="27">
        <v>48.44444444444444</v>
      </c>
      <c r="K74" s="27">
        <v>10.6</v>
      </c>
      <c r="L74" s="27">
        <v>8.75</v>
      </c>
      <c r="M74" s="27">
        <v>9.833333333333334</v>
      </c>
      <c r="N74" s="10">
        <f t="shared" si="1"/>
        <v>9.72777777777778</v>
      </c>
    </row>
    <row r="75" spans="1:14" ht="15">
      <c r="A75" s="11">
        <v>2006</v>
      </c>
      <c r="B75" s="10">
        <v>25.625</v>
      </c>
      <c r="C75" s="27">
        <v>25.625</v>
      </c>
      <c r="I75" s="11">
        <v>2006</v>
      </c>
      <c r="J75" s="27">
        <v>25.625</v>
      </c>
      <c r="K75" s="36">
        <v>9.625</v>
      </c>
      <c r="L75" s="36">
        <v>9.25</v>
      </c>
      <c r="M75" s="36">
        <v>10</v>
      </c>
      <c r="N75" s="10">
        <f t="shared" si="1"/>
        <v>9.625</v>
      </c>
    </row>
    <row r="76" spans="1:14" ht="15">
      <c r="A76" s="11">
        <v>2007</v>
      </c>
      <c r="B76" s="10">
        <v>32.714285714285715</v>
      </c>
      <c r="C76" s="27">
        <v>32.714285714285715</v>
      </c>
      <c r="I76" s="11">
        <v>2007</v>
      </c>
      <c r="J76" s="27">
        <v>32.714285714285715</v>
      </c>
      <c r="K76" s="36">
        <v>12.5</v>
      </c>
      <c r="L76" s="36">
        <v>11.5</v>
      </c>
      <c r="M76" s="36">
        <v>10.4</v>
      </c>
      <c r="N76" s="10">
        <f t="shared" si="1"/>
        <v>11.466666666666667</v>
      </c>
    </row>
    <row r="77" spans="1:14" ht="15">
      <c r="A77" s="11">
        <v>2008</v>
      </c>
      <c r="B77" s="10">
        <v>44.916666666666664</v>
      </c>
      <c r="C77" s="27">
        <v>44.916666666666664</v>
      </c>
      <c r="I77" s="11">
        <v>2008</v>
      </c>
      <c r="J77" s="27">
        <v>44.916666666666664</v>
      </c>
      <c r="K77" s="36">
        <v>9.4</v>
      </c>
      <c r="L77" s="36">
        <v>8.8</v>
      </c>
      <c r="M77" s="36">
        <v>9.142857142857142</v>
      </c>
      <c r="N77" s="10">
        <f t="shared" si="1"/>
        <v>9.114285714285716</v>
      </c>
    </row>
    <row r="78" spans="1:14" ht="15">
      <c r="A78" s="11">
        <v>2009</v>
      </c>
      <c r="B78" s="10">
        <v>32.5</v>
      </c>
      <c r="C78" s="27">
        <v>32.5</v>
      </c>
      <c r="I78" s="11">
        <v>2009</v>
      </c>
      <c r="J78" s="27">
        <v>32.5</v>
      </c>
      <c r="K78" s="36"/>
      <c r="L78" s="36"/>
      <c r="M78" s="36">
        <v>15.5</v>
      </c>
      <c r="N78" s="10">
        <f>AVERAGE(K78:M78)</f>
        <v>15.5</v>
      </c>
    </row>
    <row r="79" spans="1:14" ht="15">
      <c r="A79" s="11">
        <v>2010</v>
      </c>
      <c r="B79" s="10">
        <v>38.36363636363637</v>
      </c>
      <c r="C79" s="27">
        <v>38.36363636363637</v>
      </c>
      <c r="I79" s="11">
        <v>2010</v>
      </c>
      <c r="J79" s="27">
        <v>38.36363636363637</v>
      </c>
      <c r="K79" s="36">
        <v>9.5</v>
      </c>
      <c r="L79" s="36">
        <v>7</v>
      </c>
      <c r="M79" s="36">
        <v>10</v>
      </c>
      <c r="N79" s="10">
        <f t="shared" si="1"/>
        <v>8.833333333333334</v>
      </c>
    </row>
    <row r="80" spans="1:14" ht="15">
      <c r="A80" s="11">
        <v>2011</v>
      </c>
      <c r="B80" s="10">
        <v>37.76923076923077</v>
      </c>
      <c r="C80" s="27">
        <v>37.76923076923077</v>
      </c>
      <c r="I80" s="11">
        <v>2011</v>
      </c>
      <c r="J80" s="27">
        <v>37.76923076923077</v>
      </c>
      <c r="K80" s="27">
        <v>14.333333333333334</v>
      </c>
      <c r="L80" s="27">
        <v>9.666666666666666</v>
      </c>
      <c r="M80" s="36">
        <v>11.4</v>
      </c>
      <c r="N80" s="10">
        <f t="shared" si="1"/>
        <v>11.799999999999999</v>
      </c>
    </row>
    <row r="81" spans="1:10" ht="15">
      <c r="A81" s="11"/>
      <c r="B81" s="11"/>
      <c r="I81" s="11"/>
      <c r="J81" s="11"/>
    </row>
    <row r="82" spans="10:15" ht="15">
      <c r="J82" s="10">
        <f>AVERAGE(J69:J80)</f>
        <v>34.90574818699819</v>
      </c>
      <c r="K82" s="10">
        <f>AVERAGE(K69:K80)</f>
        <v>11.515833333333335</v>
      </c>
      <c r="L82" s="10">
        <f>AVERAGE(L69:L80)</f>
        <v>9.563636363636363</v>
      </c>
      <c r="M82" s="10">
        <f>AVERAGE(M69:M80)</f>
        <v>10.634126984126988</v>
      </c>
      <c r="O82" s="10">
        <f>AVERAGE(K69:M80)</f>
        <v>10.544480519480521</v>
      </c>
    </row>
    <row r="84" spans="1:9" ht="15">
      <c r="A84" s="11"/>
      <c r="B84" s="11" t="s">
        <v>38</v>
      </c>
      <c r="C84" s="11" t="s">
        <v>38</v>
      </c>
      <c r="I84" s="11" t="s">
        <v>38</v>
      </c>
    </row>
    <row r="85" spans="1:11" ht="15">
      <c r="A85" s="11">
        <v>2000</v>
      </c>
      <c r="B85" s="10">
        <v>4.583333333333333</v>
      </c>
      <c r="C85" s="10">
        <v>4.3</v>
      </c>
      <c r="I85" s="11"/>
      <c r="K85" s="11"/>
    </row>
    <row r="86" spans="1:14" ht="15">
      <c r="A86" s="11">
        <v>2001</v>
      </c>
      <c r="B86" s="10">
        <v>3.2</v>
      </c>
      <c r="C86" s="10">
        <v>3.04625</v>
      </c>
      <c r="I86" s="11">
        <v>2000</v>
      </c>
      <c r="J86" s="10">
        <v>4.3</v>
      </c>
      <c r="L86" s="10">
        <v>3.15</v>
      </c>
      <c r="M86" s="10">
        <v>3</v>
      </c>
      <c r="N86" s="10">
        <f>AVERAGE(K86:M86)</f>
        <v>3.075</v>
      </c>
    </row>
    <row r="87" spans="1:14" ht="15">
      <c r="A87" s="11">
        <v>2002</v>
      </c>
      <c r="B87" s="10">
        <v>7.55</v>
      </c>
      <c r="C87" s="10">
        <v>7.55</v>
      </c>
      <c r="I87" s="11">
        <v>2001</v>
      </c>
      <c r="J87" s="10">
        <v>3.04625</v>
      </c>
      <c r="K87" s="10">
        <v>3</v>
      </c>
      <c r="L87" s="10">
        <v>1.82</v>
      </c>
      <c r="M87" s="10">
        <v>1.65</v>
      </c>
      <c r="N87" s="10">
        <f aca="true" t="shared" si="2" ref="N87:N97">AVERAGE(K87:M87)</f>
        <v>2.1566666666666667</v>
      </c>
    </row>
    <row r="88" spans="1:14" ht="15">
      <c r="A88" s="11">
        <v>2003</v>
      </c>
      <c r="B88" s="10">
        <v>5.74</v>
      </c>
      <c r="C88" s="10">
        <v>5.74</v>
      </c>
      <c r="I88" s="11">
        <v>2002</v>
      </c>
      <c r="J88" s="10">
        <v>7.55</v>
      </c>
      <c r="K88" s="10">
        <v>2.425</v>
      </c>
      <c r="L88" s="10">
        <v>1.155</v>
      </c>
      <c r="M88" s="10">
        <v>0.775</v>
      </c>
      <c r="N88" s="10">
        <f t="shared" si="2"/>
        <v>1.4516666666666669</v>
      </c>
    </row>
    <row r="89" spans="1:14" ht="15">
      <c r="A89" s="11">
        <v>2004</v>
      </c>
      <c r="B89" s="10">
        <v>4.58</v>
      </c>
      <c r="C89" s="10">
        <v>3.861428571428571</v>
      </c>
      <c r="I89" s="11">
        <v>2003</v>
      </c>
      <c r="J89" s="10">
        <v>5.74</v>
      </c>
      <c r="K89" s="10">
        <v>1.115</v>
      </c>
      <c r="L89" s="10">
        <v>1.085</v>
      </c>
      <c r="M89" s="10">
        <v>2.1159999999999997</v>
      </c>
      <c r="N89" s="10">
        <f t="shared" si="2"/>
        <v>1.4386666666666665</v>
      </c>
    </row>
    <row r="90" spans="1:14" ht="15">
      <c r="A90" s="11">
        <v>2005</v>
      </c>
      <c r="B90" s="10">
        <v>12.68</v>
      </c>
      <c r="C90" s="10">
        <v>12.68</v>
      </c>
      <c r="I90" s="11">
        <v>2004</v>
      </c>
      <c r="J90" s="10">
        <v>3.861428571428571</v>
      </c>
      <c r="K90" s="10">
        <v>2.2533333333333334</v>
      </c>
      <c r="L90" s="10">
        <v>1.93</v>
      </c>
      <c r="M90" s="10">
        <v>2.845</v>
      </c>
      <c r="N90" s="10">
        <f t="shared" si="2"/>
        <v>2.342777777777778</v>
      </c>
    </row>
    <row r="91" spans="1:14" ht="15">
      <c r="A91" s="11">
        <v>2006</v>
      </c>
      <c r="B91" s="10">
        <v>7.186666666666667</v>
      </c>
      <c r="C91" s="10">
        <v>7.186666666666667</v>
      </c>
      <c r="I91" s="11">
        <v>2005</v>
      </c>
      <c r="J91" s="10">
        <v>12.68</v>
      </c>
      <c r="K91" s="27">
        <v>2.0933333333333333</v>
      </c>
      <c r="L91" s="27">
        <v>1.75</v>
      </c>
      <c r="M91" s="27">
        <v>3.80875</v>
      </c>
      <c r="N91" s="10">
        <f t="shared" si="2"/>
        <v>2.5506944444444444</v>
      </c>
    </row>
    <row r="92" spans="1:14" ht="15">
      <c r="A92" s="11">
        <v>2007</v>
      </c>
      <c r="B92" s="10">
        <v>8.653333333333332</v>
      </c>
      <c r="C92" s="10">
        <v>8.46</v>
      </c>
      <c r="I92" s="11">
        <v>2006</v>
      </c>
      <c r="J92" s="10">
        <v>7.186666666666667</v>
      </c>
      <c r="K92" s="36">
        <v>3.305</v>
      </c>
      <c r="L92" s="36">
        <v>6.35</v>
      </c>
      <c r="M92" s="36">
        <v>3.4839999999999995</v>
      </c>
      <c r="N92" s="10">
        <f t="shared" si="2"/>
        <v>4.379666666666666</v>
      </c>
    </row>
    <row r="93" spans="1:14" ht="15">
      <c r="A93" s="11">
        <v>2008</v>
      </c>
      <c r="B93" s="10">
        <v>11.3028571428571</v>
      </c>
      <c r="C93" s="10">
        <v>11.30285714285714</v>
      </c>
      <c r="I93" s="11">
        <v>2007</v>
      </c>
      <c r="J93" s="10">
        <v>8.46</v>
      </c>
      <c r="K93" s="36">
        <v>2.58</v>
      </c>
      <c r="L93" s="36">
        <v>2.25</v>
      </c>
      <c r="M93" s="36">
        <v>3.2025</v>
      </c>
      <c r="N93" s="10">
        <f t="shared" si="2"/>
        <v>2.6775</v>
      </c>
    </row>
    <row r="94" spans="1:14" ht="15">
      <c r="A94" s="11">
        <v>2009</v>
      </c>
      <c r="B94" s="10">
        <v>6</v>
      </c>
      <c r="C94" s="10">
        <v>6.001666666666666</v>
      </c>
      <c r="I94" s="11">
        <v>2008</v>
      </c>
      <c r="J94" s="10">
        <v>11.30285714285714</v>
      </c>
      <c r="K94" s="27">
        <v>1.6966666666666665</v>
      </c>
      <c r="L94" s="27">
        <v>1.48</v>
      </c>
      <c r="M94" s="36">
        <v>1.686</v>
      </c>
      <c r="N94" s="10">
        <f t="shared" si="2"/>
        <v>1.6208888888888888</v>
      </c>
    </row>
    <row r="95" spans="1:14" ht="15">
      <c r="A95" s="11">
        <v>2010</v>
      </c>
      <c r="B95" s="10">
        <v>9.6</v>
      </c>
      <c r="C95" s="10">
        <v>9.066666666666666</v>
      </c>
      <c r="I95" s="11">
        <v>2009</v>
      </c>
      <c r="J95" s="10">
        <v>6.001666666666666</v>
      </c>
      <c r="K95" s="36"/>
      <c r="L95" s="36"/>
      <c r="M95" s="36">
        <v>1.83</v>
      </c>
      <c r="N95" s="10">
        <f t="shared" si="2"/>
        <v>1.83</v>
      </c>
    </row>
    <row r="96" spans="1:14" ht="15">
      <c r="A96" s="11">
        <v>2011</v>
      </c>
      <c r="B96" s="10">
        <v>17.7125</v>
      </c>
      <c r="C96" s="10">
        <v>17.7125</v>
      </c>
      <c r="I96" s="11">
        <v>2010</v>
      </c>
      <c r="J96" s="10">
        <v>9.066666666666666</v>
      </c>
      <c r="K96" s="36">
        <v>1.45</v>
      </c>
      <c r="L96" s="36">
        <v>1.2</v>
      </c>
      <c r="M96" s="36">
        <v>1.675</v>
      </c>
      <c r="N96" s="10">
        <f t="shared" si="2"/>
        <v>1.4416666666666667</v>
      </c>
    </row>
    <row r="97" spans="9:14" ht="15">
      <c r="I97" s="11">
        <v>2011</v>
      </c>
      <c r="J97" s="10">
        <v>17.7125</v>
      </c>
      <c r="K97" s="33">
        <v>3.5</v>
      </c>
      <c r="L97" s="33">
        <v>2.1</v>
      </c>
      <c r="M97" s="27">
        <v>2.4025</v>
      </c>
      <c r="N97" s="10">
        <f t="shared" si="2"/>
        <v>2.6675</v>
      </c>
    </row>
    <row r="99" spans="10:14" ht="15">
      <c r="J99" s="10">
        <f>AVERAGE(J86:J97)</f>
        <v>8.075669642857143</v>
      </c>
      <c r="K99" s="10">
        <f>AVERAGE(K86:K97)</f>
        <v>2.341833333333333</v>
      </c>
      <c r="L99" s="10">
        <f>AVERAGE(L86:L97)</f>
        <v>2.2063636363636365</v>
      </c>
      <c r="M99" s="10">
        <f>AVERAGE(M86:M97)</f>
        <v>2.372895833333333</v>
      </c>
      <c r="N99" s="10">
        <f>AVERAGE(K86:M97)</f>
        <v>2.3079722222222223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4">
      <selection activeCell="B75" sqref="B75:C75"/>
    </sheetView>
  </sheetViews>
  <sheetFormatPr defaultColWidth="9.140625" defaultRowHeight="12.75"/>
  <sheetData>
    <row r="1" ht="12.75">
      <c r="A1" t="s">
        <v>64</v>
      </c>
    </row>
    <row r="3" spans="9:10" ht="15.75">
      <c r="I3" s="8" t="s">
        <v>39</v>
      </c>
      <c r="J3" s="4"/>
    </row>
    <row r="4" ht="15.75">
      <c r="I4" s="14" t="s">
        <v>40</v>
      </c>
    </row>
    <row r="5" spans="9:10" ht="15">
      <c r="I5" s="4" t="s">
        <v>6</v>
      </c>
      <c r="J5" s="5" t="s">
        <v>8</v>
      </c>
    </row>
    <row r="6" spans="9:10" ht="15">
      <c r="I6" s="4" t="s">
        <v>7</v>
      </c>
      <c r="J6" s="5" t="s">
        <v>9</v>
      </c>
    </row>
    <row r="21" ht="15.75">
      <c r="I21" s="8" t="s">
        <v>41</v>
      </c>
    </row>
    <row r="22" spans="9:10" ht="15.75">
      <c r="I22" s="14" t="s">
        <v>42</v>
      </c>
      <c r="J22" s="4"/>
    </row>
    <row r="23" spans="9:10" ht="15">
      <c r="I23" s="4" t="s">
        <v>6</v>
      </c>
      <c r="J23" s="5" t="s">
        <v>22</v>
      </c>
    </row>
    <row r="24" spans="9:10" ht="15">
      <c r="I24" s="4" t="s">
        <v>7</v>
      </c>
      <c r="J24" s="5" t="s">
        <v>43</v>
      </c>
    </row>
    <row r="34" spans="2:3" ht="20.25">
      <c r="B34" s="41" t="s">
        <v>67</v>
      </c>
      <c r="C34" s="14" t="s">
        <v>68</v>
      </c>
    </row>
    <row r="41" ht="15.75">
      <c r="A41" s="14" t="s">
        <v>58</v>
      </c>
    </row>
    <row r="42" ht="12.75">
      <c r="A42" t="s">
        <v>59</v>
      </c>
    </row>
    <row r="75" spans="2:3" ht="20.25">
      <c r="B75" s="41" t="s">
        <v>67</v>
      </c>
      <c r="C75" s="14" t="s">
        <v>66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1">
      <selection activeCell="M29" sqref="M29"/>
    </sheetView>
  </sheetViews>
  <sheetFormatPr defaultColWidth="9.140625" defaultRowHeight="12.75"/>
  <cols>
    <col min="1" max="1" width="15.421875" style="0" bestFit="1" customWidth="1"/>
    <col min="2" max="2" width="17.140625" style="0" customWidth="1"/>
    <col min="3" max="3" width="12.57421875" style="0" customWidth="1"/>
  </cols>
  <sheetData>
    <row r="2" ht="15.75">
      <c r="B2" s="40" t="s">
        <v>61</v>
      </c>
    </row>
    <row r="3" spans="2:5" ht="15.75">
      <c r="B3" s="40" t="s">
        <v>62</v>
      </c>
      <c r="D3" s="32"/>
      <c r="E3" s="32"/>
    </row>
    <row r="4" spans="4:5" ht="15">
      <c r="D4" s="31"/>
      <c r="E4" s="31"/>
    </row>
    <row r="5" spans="1:5" ht="15">
      <c r="A5" s="31" t="s">
        <v>46</v>
      </c>
      <c r="B5" s="31"/>
      <c r="C5" s="31"/>
      <c r="D5" s="36"/>
      <c r="E5" s="36"/>
    </row>
    <row r="6" spans="1:5" ht="15">
      <c r="A6" s="31"/>
      <c r="B6" s="31" t="s">
        <v>4</v>
      </c>
      <c r="C6" s="31" t="s">
        <v>3</v>
      </c>
      <c r="D6" s="36"/>
      <c r="E6" s="36"/>
    </row>
    <row r="7" spans="1:5" ht="15.75">
      <c r="A7" s="13" t="s">
        <v>0</v>
      </c>
      <c r="B7" s="13" t="s">
        <v>1</v>
      </c>
      <c r="C7" s="13" t="s">
        <v>5</v>
      </c>
      <c r="D7" s="35"/>
      <c r="E7" s="35"/>
    </row>
    <row r="8" spans="1:5" ht="15">
      <c r="A8" s="31">
        <v>2005</v>
      </c>
      <c r="B8" s="36">
        <v>9.72777777777778</v>
      </c>
      <c r="C8" s="36">
        <v>2.5506944444444444</v>
      </c>
      <c r="D8" s="36"/>
      <c r="E8" s="36"/>
    </row>
    <row r="9" spans="1:5" ht="15">
      <c r="A9" s="37">
        <v>2006</v>
      </c>
      <c r="B9" s="36">
        <v>9.625</v>
      </c>
      <c r="C9" s="36">
        <v>4.379666666666666</v>
      </c>
      <c r="D9" s="32"/>
      <c r="E9" s="32"/>
    </row>
    <row r="10" spans="1:5" ht="15">
      <c r="A10" s="31">
        <v>2007</v>
      </c>
      <c r="B10" s="36">
        <v>11.466666666666667</v>
      </c>
      <c r="C10" s="36">
        <v>2.6775</v>
      </c>
      <c r="D10" s="32"/>
      <c r="E10" s="32"/>
    </row>
    <row r="11" spans="1:3" ht="15">
      <c r="A11" s="31">
        <v>2008</v>
      </c>
      <c r="B11" s="27">
        <v>9.114285714285714</v>
      </c>
      <c r="C11" s="27">
        <v>1.6208888888888888</v>
      </c>
    </row>
    <row r="12" spans="1:5" ht="15">
      <c r="A12" s="31">
        <v>2009</v>
      </c>
      <c r="B12" s="27">
        <v>14.333333333333334</v>
      </c>
      <c r="C12" s="27">
        <v>1.83</v>
      </c>
      <c r="D12" s="32"/>
      <c r="E12" s="32"/>
    </row>
    <row r="13" spans="1:5" ht="15">
      <c r="A13" s="12">
        <v>2010</v>
      </c>
      <c r="B13" s="10">
        <v>8.833333333333334</v>
      </c>
      <c r="C13" s="10">
        <v>1.4416666666666667</v>
      </c>
      <c r="D13" s="31"/>
      <c r="E13" s="31"/>
    </row>
    <row r="14" spans="1:5" ht="15">
      <c r="A14" s="31">
        <v>2011</v>
      </c>
      <c r="B14" s="36">
        <v>11.888888888888888</v>
      </c>
      <c r="C14" s="36">
        <v>2.6675</v>
      </c>
      <c r="D14" s="27"/>
      <c r="E14" s="33"/>
    </row>
    <row r="15" spans="4:5" ht="15">
      <c r="D15" s="27"/>
      <c r="E15" s="33"/>
    </row>
    <row r="16" spans="4:5" ht="15.75">
      <c r="D16" s="35"/>
      <c r="E16" s="35"/>
    </row>
    <row r="17" spans="4:5" ht="15">
      <c r="D17" s="36"/>
      <c r="E17" s="27"/>
    </row>
    <row r="20" ht="15.75">
      <c r="B20" s="40" t="s">
        <v>60</v>
      </c>
    </row>
    <row r="21" ht="15.75">
      <c r="B21" s="40" t="s">
        <v>62</v>
      </c>
    </row>
    <row r="23" spans="1:3" ht="15.75">
      <c r="A23" s="34" t="s">
        <v>48</v>
      </c>
      <c r="B23" s="34"/>
      <c r="C23" s="34"/>
    </row>
    <row r="24" spans="1:3" ht="15">
      <c r="A24" s="31" t="s">
        <v>49</v>
      </c>
      <c r="B24" s="27">
        <v>34.82391774891775</v>
      </c>
      <c r="C24" s="27">
        <v>8.515952380952381</v>
      </c>
    </row>
    <row r="25" spans="1:3" ht="15">
      <c r="A25" s="12" t="s">
        <v>53</v>
      </c>
      <c r="B25" s="10">
        <v>10.25625</v>
      </c>
      <c r="C25" s="10">
        <v>2.2579166666666666</v>
      </c>
    </row>
    <row r="26" spans="1:3" ht="15">
      <c r="A26" s="12" t="s">
        <v>54</v>
      </c>
      <c r="B26" s="10">
        <v>9.1375</v>
      </c>
      <c r="C26" s="10">
        <v>2.82</v>
      </c>
    </row>
    <row r="27" spans="1:3" ht="15">
      <c r="A27" s="12" t="s">
        <v>55</v>
      </c>
      <c r="B27" s="10">
        <f>AVERAGE('From Mastersheet'!B14:B18)</f>
        <v>11.008571428571429</v>
      </c>
      <c r="C27" s="10">
        <v>2.3754999999999997</v>
      </c>
    </row>
    <row r="29" ht="15">
      <c r="A29" s="12" t="s">
        <v>56</v>
      </c>
    </row>
    <row r="30" spans="1:3" ht="15">
      <c r="A30" s="31" t="s">
        <v>49</v>
      </c>
      <c r="B30" s="10">
        <v>6.463194525383571</v>
      </c>
      <c r="C30" s="10">
        <v>1.849136183695059</v>
      </c>
    </row>
    <row r="31" spans="1:3" ht="15">
      <c r="A31" s="12" t="s">
        <v>53</v>
      </c>
      <c r="B31" s="10">
        <v>1.29787988176873</v>
      </c>
      <c r="C31" s="10">
        <v>0.7361813776735555</v>
      </c>
    </row>
    <row r="32" spans="1:3" ht="15">
      <c r="A32" s="12" t="s">
        <v>54</v>
      </c>
      <c r="B32" s="10">
        <v>1.6028782704871942</v>
      </c>
      <c r="C32" s="10">
        <v>2.073993731909525</v>
      </c>
    </row>
    <row r="33" spans="1:3" ht="15">
      <c r="A33" s="12" t="s">
        <v>55</v>
      </c>
      <c r="B33" s="10">
        <f>STDEVP('From Mastersheet'!B14:B18)</f>
        <v>2.282919720222238</v>
      </c>
      <c r="C33" s="10">
        <v>0.797042282441778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4"/>
  <sheetViews>
    <sheetView workbookViewId="0" topLeftCell="A1">
      <selection activeCell="I2" sqref="I2"/>
    </sheetView>
  </sheetViews>
  <sheetFormatPr defaultColWidth="9.140625" defaultRowHeight="12.75"/>
  <cols>
    <col min="12" max="12" width="31.140625" style="0" customWidth="1"/>
    <col min="14" max="14" width="41.8515625" style="0" customWidth="1"/>
    <col min="15" max="15" width="22.00390625" style="0" customWidth="1"/>
    <col min="16" max="16" width="6.00390625" style="0" bestFit="1" customWidth="1"/>
    <col min="17" max="17" width="5.57421875" style="0" bestFit="1" customWidth="1"/>
    <col min="18" max="18" width="3.00390625" style="0" bestFit="1" customWidth="1"/>
    <col min="19" max="19" width="22.00390625" style="0" customWidth="1"/>
    <col min="24" max="24" width="20.28125" style="0" customWidth="1"/>
    <col min="27" max="27" width="10.28125" style="0" customWidth="1"/>
    <col min="28" max="28" width="16.8515625" style="0" customWidth="1"/>
  </cols>
  <sheetData>
    <row r="1" spans="1:28" ht="15">
      <c r="A1" t="s">
        <v>32</v>
      </c>
      <c r="U1" t="s">
        <v>28</v>
      </c>
      <c r="V1" t="s">
        <v>29</v>
      </c>
      <c r="W1" t="s">
        <v>30</v>
      </c>
      <c r="X1" t="s">
        <v>31</v>
      </c>
      <c r="AB1" s="5" t="s">
        <v>4</v>
      </c>
    </row>
    <row r="2" spans="1:28" ht="15">
      <c r="A2" t="s">
        <v>33</v>
      </c>
      <c r="P2">
        <v>0.01</v>
      </c>
      <c r="Q2" t="s">
        <v>27</v>
      </c>
      <c r="R2">
        <f>P2*1000</f>
        <v>10</v>
      </c>
      <c r="S2" s="15">
        <v>37748.416666666664</v>
      </c>
      <c r="U2">
        <v>0.008</v>
      </c>
      <c r="V2" t="s">
        <v>27</v>
      </c>
      <c r="W2">
        <f>U2*1000</f>
        <v>8</v>
      </c>
      <c r="X2" s="15">
        <v>32335.385416666668</v>
      </c>
      <c r="AB2" s="6" t="s">
        <v>1</v>
      </c>
    </row>
    <row r="3" spans="16:28" ht="12.75">
      <c r="P3">
        <v>0.01</v>
      </c>
      <c r="Q3" t="s">
        <v>27</v>
      </c>
      <c r="R3">
        <f aca="true" t="shared" si="0" ref="R3:R37">P3*1000</f>
        <v>10</v>
      </c>
      <c r="S3" s="15">
        <v>37853.708333333336</v>
      </c>
      <c r="U3">
        <v>0.011</v>
      </c>
      <c r="V3" t="s">
        <v>27</v>
      </c>
      <c r="W3">
        <f aca="true" t="shared" si="1" ref="W3:W66">U3*1000</f>
        <v>11</v>
      </c>
      <c r="X3" s="15">
        <v>32335.38888888889</v>
      </c>
      <c r="AA3" s="16">
        <v>32335</v>
      </c>
      <c r="AB3" s="17">
        <f>AVERAGE(W2:W4)</f>
        <v>10.333333333333334</v>
      </c>
    </row>
    <row r="4" spans="16:28" ht="12.75">
      <c r="P4">
        <v>0.012</v>
      </c>
      <c r="Q4" t="s">
        <v>27</v>
      </c>
      <c r="R4">
        <f t="shared" si="0"/>
        <v>12</v>
      </c>
      <c r="S4" s="15">
        <v>37860.458333333336</v>
      </c>
      <c r="U4">
        <v>0.012</v>
      </c>
      <c r="V4" t="s">
        <v>27</v>
      </c>
      <c r="W4">
        <f t="shared" si="1"/>
        <v>12</v>
      </c>
      <c r="X4" s="15">
        <v>32335.39236111111</v>
      </c>
      <c r="AA4" s="16">
        <v>32372</v>
      </c>
      <c r="AB4" s="17">
        <f>AVERAGE(W5:W7)</f>
        <v>8.666666666666666</v>
      </c>
    </row>
    <row r="5" spans="16:28" ht="12.75">
      <c r="P5">
        <v>0.012</v>
      </c>
      <c r="Q5" t="s">
        <v>27</v>
      </c>
      <c r="R5">
        <f t="shared" si="0"/>
        <v>12</v>
      </c>
      <c r="S5" s="15">
        <v>37879.4375</v>
      </c>
      <c r="U5">
        <v>0.008</v>
      </c>
      <c r="V5" t="s">
        <v>27</v>
      </c>
      <c r="W5">
        <f t="shared" si="1"/>
        <v>8</v>
      </c>
      <c r="X5" s="15">
        <v>32372.479166666668</v>
      </c>
      <c r="AA5" s="16">
        <v>32678</v>
      </c>
      <c r="AB5" s="17">
        <f>AVERAGE(W12:W14)</f>
        <v>10.666666666666666</v>
      </c>
    </row>
    <row r="6" spans="16:28" ht="12.75">
      <c r="P6">
        <v>0.014</v>
      </c>
      <c r="Q6" t="s">
        <v>27</v>
      </c>
      <c r="R6">
        <f t="shared" si="0"/>
        <v>14</v>
      </c>
      <c r="S6" s="15">
        <v>38103.625</v>
      </c>
      <c r="U6">
        <v>0.009</v>
      </c>
      <c r="V6" t="s">
        <v>27</v>
      </c>
      <c r="W6">
        <f t="shared" si="1"/>
        <v>9</v>
      </c>
      <c r="X6" s="15">
        <v>32372.48263888889</v>
      </c>
      <c r="AA6" s="16">
        <v>32702</v>
      </c>
      <c r="AB6" s="17">
        <f>AVERAGE(W15:W16)</f>
        <v>9</v>
      </c>
    </row>
    <row r="7" spans="16:28" ht="12.75">
      <c r="P7">
        <v>0.014</v>
      </c>
      <c r="Q7" t="s">
        <v>27</v>
      </c>
      <c r="R7">
        <f t="shared" si="0"/>
        <v>14</v>
      </c>
      <c r="S7" s="15">
        <v>38230.5</v>
      </c>
      <c r="U7">
        <v>0.009</v>
      </c>
      <c r="V7" t="s">
        <v>27</v>
      </c>
      <c r="W7">
        <f t="shared" si="1"/>
        <v>9</v>
      </c>
      <c r="X7" s="15">
        <v>32372.48611111111</v>
      </c>
      <c r="AA7" s="16">
        <v>32744</v>
      </c>
      <c r="AB7" s="17">
        <f>AVERAGE(W18:W20)</f>
        <v>8.333333333333334</v>
      </c>
    </row>
    <row r="8" spans="19:28" ht="12.75">
      <c r="S8" s="15"/>
      <c r="U8">
        <v>0.007</v>
      </c>
      <c r="V8" t="s">
        <v>27</v>
      </c>
      <c r="W8">
        <f t="shared" si="1"/>
        <v>7</v>
      </c>
      <c r="X8" s="15">
        <v>32566.479166666668</v>
      </c>
      <c r="AA8" s="16">
        <v>33044</v>
      </c>
      <c r="AB8" s="17">
        <f>AVERAGE(W25:W27)</f>
        <v>13</v>
      </c>
    </row>
    <row r="9" spans="16:28" ht="12.75">
      <c r="P9">
        <v>0.013</v>
      </c>
      <c r="Q9" t="s">
        <v>27</v>
      </c>
      <c r="R9">
        <f t="shared" si="0"/>
        <v>13</v>
      </c>
      <c r="S9" s="15">
        <v>38566.5</v>
      </c>
      <c r="U9">
        <v>0.025</v>
      </c>
      <c r="V9" t="s">
        <v>27</v>
      </c>
      <c r="W9">
        <f t="shared" si="1"/>
        <v>25</v>
      </c>
      <c r="X9" s="15">
        <v>32566.489583333332</v>
      </c>
      <c r="AA9" s="16">
        <v>33073</v>
      </c>
      <c r="AB9" s="17">
        <f>AVERAGE(W28:W30)</f>
        <v>11.666666666666666</v>
      </c>
    </row>
    <row r="10" spans="16:28" ht="12.75">
      <c r="P10">
        <v>0.009</v>
      </c>
      <c r="Q10" t="s">
        <v>27</v>
      </c>
      <c r="R10">
        <f t="shared" si="0"/>
        <v>9</v>
      </c>
      <c r="S10" s="15">
        <v>38587.458333333336</v>
      </c>
      <c r="U10">
        <v>0.006</v>
      </c>
      <c r="V10" t="s">
        <v>27</v>
      </c>
      <c r="W10">
        <f t="shared" si="1"/>
        <v>6</v>
      </c>
      <c r="X10" s="15">
        <v>32625.472222222223</v>
      </c>
      <c r="AA10" s="16">
        <v>33127</v>
      </c>
      <c r="AB10" s="17">
        <f>AVERAGE(W31:W32)</f>
        <v>12</v>
      </c>
    </row>
    <row r="11" spans="16:28" ht="12.75">
      <c r="P11">
        <v>0.013</v>
      </c>
      <c r="Q11" t="s">
        <v>27</v>
      </c>
      <c r="R11">
        <f t="shared" si="0"/>
        <v>13</v>
      </c>
      <c r="S11" s="15">
        <v>38603.395833333336</v>
      </c>
      <c r="U11">
        <v>0.025</v>
      </c>
      <c r="V11" t="s">
        <v>27</v>
      </c>
      <c r="W11">
        <f t="shared" si="1"/>
        <v>25</v>
      </c>
      <c r="X11" s="15">
        <v>32625.479166666668</v>
      </c>
      <c r="AA11" s="16">
        <v>33408</v>
      </c>
      <c r="AB11" s="17">
        <f>AVERAGE(W38:W40)</f>
        <v>11</v>
      </c>
    </row>
    <row r="12" spans="16:28" ht="12.75">
      <c r="P12">
        <v>0.013</v>
      </c>
      <c r="Q12" t="s">
        <v>27</v>
      </c>
      <c r="R12">
        <f t="shared" si="0"/>
        <v>13</v>
      </c>
      <c r="S12" s="15">
        <v>38603.395833333336</v>
      </c>
      <c r="U12">
        <v>0.006</v>
      </c>
      <c r="V12" t="s">
        <v>27</v>
      </c>
      <c r="W12">
        <f t="shared" si="1"/>
        <v>6</v>
      </c>
      <c r="X12" s="15">
        <v>32678.4375</v>
      </c>
      <c r="AA12" s="16">
        <v>33441</v>
      </c>
      <c r="AB12" s="17">
        <f>AVERAGE(W41:W43)</f>
        <v>12.333333333333334</v>
      </c>
    </row>
    <row r="13" spans="16:28" ht="12.75">
      <c r="P13">
        <v>0.013</v>
      </c>
      <c r="Q13" t="s">
        <v>27</v>
      </c>
      <c r="R13">
        <f t="shared" si="0"/>
        <v>13</v>
      </c>
      <c r="S13" s="15">
        <v>38603.395833333336</v>
      </c>
      <c r="U13">
        <v>0.008</v>
      </c>
      <c r="V13" t="s">
        <v>27</v>
      </c>
      <c r="W13">
        <f t="shared" si="1"/>
        <v>8</v>
      </c>
      <c r="X13" s="15">
        <v>32678.444444444445</v>
      </c>
      <c r="AA13" s="16">
        <v>33485</v>
      </c>
      <c r="AB13" s="17">
        <f>AVERAGE(W44:W46)</f>
        <v>7.333333333333333</v>
      </c>
    </row>
    <row r="14" spans="16:28" ht="12.75">
      <c r="P14">
        <v>0.01</v>
      </c>
      <c r="Q14" t="s">
        <v>27</v>
      </c>
      <c r="R14">
        <f t="shared" si="0"/>
        <v>10</v>
      </c>
      <c r="S14" s="15">
        <v>38825.416666666664</v>
      </c>
      <c r="U14">
        <v>0.018</v>
      </c>
      <c r="V14" t="s">
        <v>27</v>
      </c>
      <c r="W14">
        <f t="shared" si="1"/>
        <v>18</v>
      </c>
      <c r="X14" s="15">
        <v>32678.45138888889</v>
      </c>
      <c r="AA14" s="16">
        <v>33780</v>
      </c>
      <c r="AB14" s="17">
        <f>AVERAGE(W51:W53)</f>
        <v>13.666666666666666</v>
      </c>
    </row>
    <row r="15" spans="16:28" ht="12.75">
      <c r="P15">
        <v>0.015</v>
      </c>
      <c r="Q15" t="s">
        <v>27</v>
      </c>
      <c r="R15">
        <f t="shared" si="0"/>
        <v>15</v>
      </c>
      <c r="S15" s="15">
        <v>38954.5</v>
      </c>
      <c r="U15">
        <v>0.011</v>
      </c>
      <c r="V15" t="s">
        <v>27</v>
      </c>
      <c r="W15">
        <f t="shared" si="1"/>
        <v>11</v>
      </c>
      <c r="X15" s="15">
        <v>32702</v>
      </c>
      <c r="AA15" s="16">
        <v>33806</v>
      </c>
      <c r="AB15" s="17">
        <f>AVERAGE(W54:W56)</f>
        <v>11</v>
      </c>
    </row>
    <row r="16" spans="19:28" ht="12.75">
      <c r="S16" s="15"/>
      <c r="U16">
        <v>0.007</v>
      </c>
      <c r="V16" t="s">
        <v>27</v>
      </c>
      <c r="W16">
        <f t="shared" si="1"/>
        <v>7</v>
      </c>
      <c r="X16" s="15">
        <v>32702</v>
      </c>
      <c r="AA16" s="16">
        <v>33469</v>
      </c>
      <c r="AB16" s="17">
        <f>AVERAGE(W57:W59)</f>
        <v>11.333333333333334</v>
      </c>
    </row>
    <row r="17" spans="16:28" ht="12.75">
      <c r="P17">
        <v>0.014</v>
      </c>
      <c r="Q17" t="s">
        <v>27</v>
      </c>
      <c r="R17">
        <f t="shared" si="0"/>
        <v>14</v>
      </c>
      <c r="S17" s="15">
        <v>38974.375</v>
      </c>
      <c r="U17">
        <v>0.025</v>
      </c>
      <c r="V17" t="s">
        <v>27</v>
      </c>
      <c r="W17">
        <f t="shared" si="1"/>
        <v>25</v>
      </c>
      <c r="X17" s="15">
        <v>32703</v>
      </c>
      <c r="AA17" s="16">
        <v>34142</v>
      </c>
      <c r="AB17" s="17">
        <f>AVERAGE(W64:W66)</f>
        <v>13</v>
      </c>
    </row>
    <row r="18" spans="16:28" ht="12.75">
      <c r="P18">
        <v>0.02</v>
      </c>
      <c r="Q18" t="s">
        <v>27</v>
      </c>
      <c r="R18">
        <f t="shared" si="0"/>
        <v>20</v>
      </c>
      <c r="S18" s="15">
        <v>39220.458333333336</v>
      </c>
      <c r="U18">
        <v>0.007</v>
      </c>
      <c r="V18" t="s">
        <v>27</v>
      </c>
      <c r="W18">
        <f t="shared" si="1"/>
        <v>7</v>
      </c>
      <c r="X18" s="15">
        <v>32744.34375</v>
      </c>
      <c r="AA18" s="16">
        <v>34179</v>
      </c>
      <c r="AB18" s="17">
        <f>AVERAGE(W67:W69)</f>
        <v>11</v>
      </c>
    </row>
    <row r="19" spans="16:28" ht="12.75">
      <c r="P19">
        <v>0.01</v>
      </c>
      <c r="Q19" t="s">
        <v>27</v>
      </c>
      <c r="R19">
        <f t="shared" si="0"/>
        <v>10</v>
      </c>
      <c r="S19" s="15">
        <v>39293.4375</v>
      </c>
      <c r="U19">
        <v>0.01</v>
      </c>
      <c r="V19" t="s">
        <v>27</v>
      </c>
      <c r="W19">
        <f t="shared" si="1"/>
        <v>10</v>
      </c>
      <c r="X19" s="15">
        <v>32744.347222222223</v>
      </c>
      <c r="AA19" s="16">
        <v>34200</v>
      </c>
      <c r="AB19" s="17">
        <f>AVERAGE(W70:W72)</f>
        <v>11.333333333333334</v>
      </c>
    </row>
    <row r="20" spans="19:28" ht="12.75">
      <c r="S20" s="15"/>
      <c r="U20">
        <v>0.008</v>
      </c>
      <c r="V20" t="s">
        <v>27</v>
      </c>
      <c r="W20">
        <f t="shared" si="1"/>
        <v>8</v>
      </c>
      <c r="X20" s="15">
        <v>32744.354166666668</v>
      </c>
      <c r="AA20" s="16">
        <v>34501</v>
      </c>
      <c r="AB20" s="17">
        <f>AVERAGE(W77:W79)</f>
        <v>17.666666666666668</v>
      </c>
    </row>
    <row r="21" spans="16:28" ht="12.75">
      <c r="P21">
        <v>0.011</v>
      </c>
      <c r="Q21" t="s">
        <v>27</v>
      </c>
      <c r="R21">
        <f t="shared" si="0"/>
        <v>11</v>
      </c>
      <c r="S21" s="15">
        <v>39329.395833333336</v>
      </c>
      <c r="U21">
        <v>0.006</v>
      </c>
      <c r="V21" t="s">
        <v>27</v>
      </c>
      <c r="W21">
        <f t="shared" si="1"/>
        <v>6</v>
      </c>
      <c r="X21" s="15">
        <v>32944.569444444445</v>
      </c>
      <c r="AA21" s="16">
        <v>34547</v>
      </c>
      <c r="AB21" s="17">
        <f>AVERAGE(W80:W82)</f>
        <v>12.333333333333334</v>
      </c>
    </row>
    <row r="22" spans="16:28" ht="12.75">
      <c r="P22">
        <v>0.014</v>
      </c>
      <c r="Q22" t="s">
        <v>27</v>
      </c>
      <c r="R22">
        <f t="shared" si="0"/>
        <v>14</v>
      </c>
      <c r="S22" s="15">
        <v>39580.541666666664</v>
      </c>
      <c r="U22">
        <v>0.026</v>
      </c>
      <c r="V22" t="s">
        <v>27</v>
      </c>
      <c r="W22">
        <f t="shared" si="1"/>
        <v>26</v>
      </c>
      <c r="X22" s="15">
        <v>32944.572916666664</v>
      </c>
      <c r="AA22" s="16">
        <v>34869</v>
      </c>
      <c r="AB22" s="17">
        <f>AVERAGE(W91:W92)</f>
        <v>16</v>
      </c>
    </row>
    <row r="23" spans="16:28" ht="12.75">
      <c r="P23">
        <v>0.014</v>
      </c>
      <c r="Q23" t="s">
        <v>27</v>
      </c>
      <c r="R23">
        <f t="shared" si="0"/>
        <v>14</v>
      </c>
      <c r="S23" s="15">
        <v>39658.39236111111</v>
      </c>
      <c r="U23">
        <v>0.013</v>
      </c>
      <c r="V23" t="s">
        <v>27</v>
      </c>
      <c r="W23">
        <f t="shared" si="1"/>
        <v>13</v>
      </c>
      <c r="X23" s="15">
        <v>32996.57638888889</v>
      </c>
      <c r="AA23" s="16">
        <v>34900</v>
      </c>
      <c r="AB23" s="17">
        <f>AVERAGE(W93:W95)</f>
        <v>14.5</v>
      </c>
    </row>
    <row r="24" spans="16:28" ht="12.75">
      <c r="P24">
        <v>0.01</v>
      </c>
      <c r="Q24" t="s">
        <v>27</v>
      </c>
      <c r="R24">
        <f t="shared" si="0"/>
        <v>10</v>
      </c>
      <c r="S24" s="15">
        <v>39685.46875</v>
      </c>
      <c r="U24">
        <v>0.01</v>
      </c>
      <c r="V24" t="s">
        <v>27</v>
      </c>
      <c r="W24">
        <f t="shared" si="1"/>
        <v>10</v>
      </c>
      <c r="X24" s="15">
        <v>32996.58263888889</v>
      </c>
      <c r="AA24" s="16">
        <v>34934</v>
      </c>
      <c r="AB24" s="17">
        <f>AVERAGE(W96:W98)</f>
        <v>9.666666666666666</v>
      </c>
    </row>
    <row r="25" spans="16:28" ht="12.75">
      <c r="P25">
        <v>0.011</v>
      </c>
      <c r="Q25" t="s">
        <v>27</v>
      </c>
      <c r="R25">
        <f t="shared" si="0"/>
        <v>11</v>
      </c>
      <c r="S25" s="15">
        <v>39703.416666666664</v>
      </c>
      <c r="U25">
        <v>0.008</v>
      </c>
      <c r="V25" t="s">
        <v>27</v>
      </c>
      <c r="W25">
        <f t="shared" si="1"/>
        <v>8</v>
      </c>
      <c r="X25" s="15">
        <v>33044.270833333336</v>
      </c>
      <c r="AA25" s="16">
        <v>35235</v>
      </c>
      <c r="AB25" s="17">
        <f>AVERAGE(W107:W112)</f>
        <v>11</v>
      </c>
    </row>
    <row r="26" spans="16:28" ht="12.75">
      <c r="P26">
        <v>0.014</v>
      </c>
      <c r="Q26" t="s">
        <v>27</v>
      </c>
      <c r="R26">
        <f t="shared" si="0"/>
        <v>14</v>
      </c>
      <c r="S26" s="15">
        <v>39933.416666666664</v>
      </c>
      <c r="U26">
        <v>0.01</v>
      </c>
      <c r="V26" t="s">
        <v>27</v>
      </c>
      <c r="W26">
        <f t="shared" si="1"/>
        <v>10</v>
      </c>
      <c r="X26" s="15">
        <v>33044.274305555555</v>
      </c>
      <c r="AA26" s="16">
        <v>35262</v>
      </c>
      <c r="AB26" s="17">
        <f>AVERAGE(W114:W119)</f>
        <v>11.666666666666666</v>
      </c>
    </row>
    <row r="27" spans="16:28" ht="12.75">
      <c r="P27">
        <v>0.017</v>
      </c>
      <c r="Q27" t="s">
        <v>27</v>
      </c>
      <c r="R27">
        <f t="shared" si="0"/>
        <v>17</v>
      </c>
      <c r="S27" s="15">
        <v>40031.4375</v>
      </c>
      <c r="U27">
        <v>0.021</v>
      </c>
      <c r="V27" t="s">
        <v>27</v>
      </c>
      <c r="W27">
        <f t="shared" si="1"/>
        <v>21</v>
      </c>
      <c r="X27" s="15">
        <v>33044.27777777778</v>
      </c>
      <c r="AA27" s="16">
        <v>35305</v>
      </c>
      <c r="AB27" s="17">
        <f>AVERAGE(W123:W124)</f>
        <v>12</v>
      </c>
    </row>
    <row r="28" spans="19:28" ht="12.75">
      <c r="S28" s="15"/>
      <c r="U28">
        <v>0.007</v>
      </c>
      <c r="V28" t="s">
        <v>27</v>
      </c>
      <c r="W28">
        <f t="shared" si="1"/>
        <v>7</v>
      </c>
      <c r="X28" s="15">
        <v>33073.3125</v>
      </c>
      <c r="AA28" s="16">
        <v>35606</v>
      </c>
      <c r="AB28" s="17">
        <f>AVERAGE(W131:W132)</f>
        <v>22</v>
      </c>
    </row>
    <row r="29" spans="16:28" ht="12.75">
      <c r="P29">
        <v>0.014</v>
      </c>
      <c r="Q29" t="s">
        <v>27</v>
      </c>
      <c r="R29">
        <f t="shared" si="0"/>
        <v>14</v>
      </c>
      <c r="S29" s="15">
        <v>40057.416666666664</v>
      </c>
      <c r="U29">
        <v>0.01</v>
      </c>
      <c r="V29" t="s">
        <v>27</v>
      </c>
      <c r="W29">
        <f t="shared" si="1"/>
        <v>10</v>
      </c>
      <c r="X29" s="15">
        <v>33073.31597222222</v>
      </c>
      <c r="AA29" s="16">
        <v>35635</v>
      </c>
      <c r="AB29" s="17">
        <f>AVERAGE(W133:W135)</f>
        <v>21</v>
      </c>
    </row>
    <row r="30" spans="16:28" ht="12.75">
      <c r="P30">
        <v>0.01</v>
      </c>
      <c r="Q30" t="s">
        <v>27</v>
      </c>
      <c r="R30">
        <f t="shared" si="0"/>
        <v>10</v>
      </c>
      <c r="S30" s="15">
        <v>40287</v>
      </c>
      <c r="U30">
        <v>0.018</v>
      </c>
      <c r="V30" t="s">
        <v>27</v>
      </c>
      <c r="W30">
        <f t="shared" si="1"/>
        <v>18</v>
      </c>
      <c r="X30" s="15">
        <v>33073.319444444445</v>
      </c>
      <c r="AA30" s="16">
        <v>35660</v>
      </c>
      <c r="AB30" s="17">
        <f>AVERAGE(W136:W138)</f>
        <v>23.333333333333332</v>
      </c>
    </row>
    <row r="31" spans="18:28" ht="12.75">
      <c r="R31">
        <f t="shared" si="0"/>
        <v>0</v>
      </c>
      <c r="S31" s="15"/>
      <c r="U31">
        <v>0.006</v>
      </c>
      <c r="V31" t="s">
        <v>27</v>
      </c>
      <c r="W31">
        <f t="shared" si="1"/>
        <v>6</v>
      </c>
      <c r="X31" s="15">
        <v>33127.479166666664</v>
      </c>
      <c r="AA31" s="16">
        <v>37748.416666666664</v>
      </c>
      <c r="AB31">
        <v>10</v>
      </c>
    </row>
    <row r="32" spans="16:28" ht="12.75">
      <c r="P32">
        <v>0.009</v>
      </c>
      <c r="Q32" t="s">
        <v>27</v>
      </c>
      <c r="R32">
        <f t="shared" si="0"/>
        <v>9</v>
      </c>
      <c r="S32" s="15">
        <v>40407.458333333336</v>
      </c>
      <c r="U32">
        <v>0.018</v>
      </c>
      <c r="V32" t="s">
        <v>27</v>
      </c>
      <c r="W32">
        <f t="shared" si="1"/>
        <v>18</v>
      </c>
      <c r="X32" s="15">
        <v>33127.48263888889</v>
      </c>
      <c r="AA32" s="16">
        <v>37853.708333333336</v>
      </c>
      <c r="AB32">
        <v>10</v>
      </c>
    </row>
    <row r="33" spans="16:28" ht="12.75">
      <c r="P33">
        <v>0.012</v>
      </c>
      <c r="Q33" t="s">
        <v>27</v>
      </c>
      <c r="R33">
        <f t="shared" si="0"/>
        <v>12</v>
      </c>
      <c r="S33" s="15">
        <v>40431.458333333336</v>
      </c>
      <c r="X33" s="15"/>
      <c r="AA33" s="16">
        <v>37860.458333333336</v>
      </c>
      <c r="AB33">
        <v>12</v>
      </c>
    </row>
    <row r="34" spans="16:28" ht="12.75">
      <c r="P34">
        <v>0.013</v>
      </c>
      <c r="Q34" t="s">
        <v>27</v>
      </c>
      <c r="R34">
        <f t="shared" si="0"/>
        <v>13</v>
      </c>
      <c r="S34" s="15">
        <v>40654.395833333336</v>
      </c>
      <c r="U34">
        <v>0.005</v>
      </c>
      <c r="V34" t="s">
        <v>27</v>
      </c>
      <c r="W34">
        <f t="shared" si="1"/>
        <v>5</v>
      </c>
      <c r="X34" s="15">
        <v>33315.5625</v>
      </c>
      <c r="AA34" s="16">
        <v>37879.4375</v>
      </c>
      <c r="AB34">
        <v>12</v>
      </c>
    </row>
    <row r="35" spans="19:28" ht="12.75">
      <c r="S35" s="15"/>
      <c r="U35">
        <v>0.022</v>
      </c>
      <c r="V35" t="s">
        <v>27</v>
      </c>
      <c r="W35">
        <f t="shared" si="1"/>
        <v>22</v>
      </c>
      <c r="X35" s="15">
        <v>33315.56597222222</v>
      </c>
      <c r="AA35" s="16">
        <v>38103.625</v>
      </c>
      <c r="AB35">
        <v>14</v>
      </c>
    </row>
    <row r="36" spans="16:28" ht="12.75">
      <c r="P36">
        <v>0.011</v>
      </c>
      <c r="Q36" t="s">
        <v>27</v>
      </c>
      <c r="R36">
        <f t="shared" si="0"/>
        <v>11</v>
      </c>
      <c r="S36" s="15">
        <v>40764.416666666664</v>
      </c>
      <c r="U36">
        <v>0.006</v>
      </c>
      <c r="V36" t="s">
        <v>27</v>
      </c>
      <c r="W36">
        <f t="shared" si="1"/>
        <v>6</v>
      </c>
      <c r="X36" s="15">
        <v>33352.43402777778</v>
      </c>
      <c r="AA36" s="16">
        <v>38230.5</v>
      </c>
      <c r="AB36">
        <v>14</v>
      </c>
    </row>
    <row r="37" spans="16:28" ht="12.75">
      <c r="P37">
        <v>0.014</v>
      </c>
      <c r="Q37" t="s">
        <v>27</v>
      </c>
      <c r="R37">
        <f t="shared" si="0"/>
        <v>14</v>
      </c>
      <c r="S37" s="15">
        <v>40777.4375</v>
      </c>
      <c r="U37">
        <v>0.012</v>
      </c>
      <c r="V37" t="s">
        <v>27</v>
      </c>
      <c r="W37">
        <f t="shared" si="1"/>
        <v>12</v>
      </c>
      <c r="X37" s="15">
        <v>33352.44097222222</v>
      </c>
      <c r="AA37" s="16">
        <v>38566.5</v>
      </c>
      <c r="AB37">
        <v>13</v>
      </c>
    </row>
    <row r="38" spans="21:28" ht="12.75">
      <c r="U38">
        <v>0.007</v>
      </c>
      <c r="V38" t="s">
        <v>27</v>
      </c>
      <c r="W38">
        <f t="shared" si="1"/>
        <v>7</v>
      </c>
      <c r="X38" s="15">
        <v>33408.354166666664</v>
      </c>
      <c r="AA38" s="16">
        <v>38587.458333333336</v>
      </c>
      <c r="AB38">
        <v>9</v>
      </c>
    </row>
    <row r="39" spans="21:28" ht="12.75">
      <c r="U39">
        <v>0.009</v>
      </c>
      <c r="V39" t="s">
        <v>27</v>
      </c>
      <c r="W39">
        <f t="shared" si="1"/>
        <v>9</v>
      </c>
      <c r="X39" s="15">
        <v>33408.35763888889</v>
      </c>
      <c r="AA39" s="16">
        <v>38603.395833333336</v>
      </c>
      <c r="AB39">
        <v>13</v>
      </c>
    </row>
    <row r="40" spans="21:28" ht="12.75">
      <c r="U40">
        <v>0.017</v>
      </c>
      <c r="V40" t="s">
        <v>27</v>
      </c>
      <c r="W40">
        <f t="shared" si="1"/>
        <v>17</v>
      </c>
      <c r="X40" s="15">
        <v>33408.36111111111</v>
      </c>
      <c r="AA40" s="16">
        <v>38603.395833333336</v>
      </c>
      <c r="AB40">
        <v>13</v>
      </c>
    </row>
    <row r="41" spans="21:28" ht="12.75">
      <c r="U41">
        <v>0.008</v>
      </c>
      <c r="V41" t="s">
        <v>27</v>
      </c>
      <c r="W41">
        <f t="shared" si="1"/>
        <v>8</v>
      </c>
      <c r="X41" s="15">
        <v>33441.354166666664</v>
      </c>
      <c r="AA41" s="16">
        <v>38603.395833333336</v>
      </c>
      <c r="AB41">
        <v>13</v>
      </c>
    </row>
    <row r="42" spans="21:28" ht="12.75">
      <c r="U42">
        <v>0.01</v>
      </c>
      <c r="V42" t="s">
        <v>27</v>
      </c>
      <c r="W42">
        <f t="shared" si="1"/>
        <v>10</v>
      </c>
      <c r="X42" s="15">
        <v>33441.35763888889</v>
      </c>
      <c r="AA42" s="16">
        <v>38825.416666666664</v>
      </c>
      <c r="AB42">
        <v>10</v>
      </c>
    </row>
    <row r="43" spans="21:28" ht="12.75">
      <c r="U43">
        <v>0.019</v>
      </c>
      <c r="V43" t="s">
        <v>27</v>
      </c>
      <c r="W43">
        <f t="shared" si="1"/>
        <v>19</v>
      </c>
      <c r="X43" s="15">
        <v>33441.36111111111</v>
      </c>
      <c r="AA43" s="16">
        <v>38954.5</v>
      </c>
      <c r="AB43">
        <v>15</v>
      </c>
    </row>
    <row r="44" spans="21:28" ht="12.75">
      <c r="U44">
        <v>0.006</v>
      </c>
      <c r="V44" t="s">
        <v>27</v>
      </c>
      <c r="W44">
        <f t="shared" si="1"/>
        <v>6</v>
      </c>
      <c r="X44" s="15">
        <v>33485.46527777778</v>
      </c>
      <c r="AA44" s="16">
        <v>38974.375</v>
      </c>
      <c r="AB44">
        <v>14</v>
      </c>
    </row>
    <row r="45" spans="21:28" ht="12.75">
      <c r="U45">
        <v>0.008</v>
      </c>
      <c r="V45" t="s">
        <v>27</v>
      </c>
      <c r="W45">
        <f t="shared" si="1"/>
        <v>8</v>
      </c>
      <c r="X45" s="15">
        <v>33485.46875</v>
      </c>
      <c r="AA45" s="16">
        <v>39220.458333333336</v>
      </c>
      <c r="AB45">
        <v>20</v>
      </c>
    </row>
    <row r="46" spans="21:28" ht="12.75">
      <c r="U46">
        <v>0.008</v>
      </c>
      <c r="V46" t="s">
        <v>27</v>
      </c>
      <c r="W46">
        <f t="shared" si="1"/>
        <v>8</v>
      </c>
      <c r="X46" s="15">
        <v>33485.46944444445</v>
      </c>
      <c r="AA46" s="16">
        <v>39293.4375</v>
      </c>
      <c r="AB46">
        <v>10</v>
      </c>
    </row>
    <row r="47" spans="24:28" ht="12.75">
      <c r="X47" s="15"/>
      <c r="AA47" s="16">
        <v>39329.395833333336</v>
      </c>
      <c r="AB47">
        <v>11</v>
      </c>
    </row>
    <row r="48" spans="21:28" ht="12.75">
      <c r="U48">
        <v>0.027</v>
      </c>
      <c r="V48" t="s">
        <v>27</v>
      </c>
      <c r="W48">
        <f t="shared" si="1"/>
        <v>27</v>
      </c>
      <c r="X48" s="15">
        <v>33674.493055555555</v>
      </c>
      <c r="AA48" s="16">
        <v>39580.541666666664</v>
      </c>
      <c r="AB48">
        <v>14</v>
      </c>
    </row>
    <row r="49" spans="21:28" ht="12.75">
      <c r="U49">
        <v>0.008</v>
      </c>
      <c r="V49" t="s">
        <v>27</v>
      </c>
      <c r="W49">
        <f t="shared" si="1"/>
        <v>8</v>
      </c>
      <c r="X49" s="15">
        <v>33729.427083333336</v>
      </c>
      <c r="AA49" s="16">
        <v>39658.39236111111</v>
      </c>
      <c r="AB49">
        <v>14</v>
      </c>
    </row>
    <row r="50" spans="21:28" ht="12.75">
      <c r="U50">
        <v>0.026</v>
      </c>
      <c r="V50" t="s">
        <v>27</v>
      </c>
      <c r="W50">
        <f t="shared" si="1"/>
        <v>26</v>
      </c>
      <c r="X50" s="15">
        <v>33729.430555555555</v>
      </c>
      <c r="AA50" s="16">
        <v>39685.46875</v>
      </c>
      <c r="AB50">
        <v>10</v>
      </c>
    </row>
    <row r="51" spans="21:28" ht="12.75">
      <c r="U51">
        <v>0.009</v>
      </c>
      <c r="V51" t="s">
        <v>27</v>
      </c>
      <c r="W51">
        <f t="shared" si="1"/>
        <v>9</v>
      </c>
      <c r="X51" s="15">
        <v>33780.364583333336</v>
      </c>
      <c r="AA51" s="16">
        <v>39703.416666666664</v>
      </c>
      <c r="AB51">
        <v>11</v>
      </c>
    </row>
    <row r="52" spans="21:28" ht="12.75">
      <c r="U52">
        <v>0.011</v>
      </c>
      <c r="V52" t="s">
        <v>27</v>
      </c>
      <c r="W52">
        <f t="shared" si="1"/>
        <v>11</v>
      </c>
      <c r="X52" s="15">
        <v>33780.368055555555</v>
      </c>
      <c r="AA52" s="16">
        <v>39933.416666666664</v>
      </c>
      <c r="AB52">
        <v>14</v>
      </c>
    </row>
    <row r="53" spans="21:28" ht="12.75">
      <c r="U53">
        <v>0.021</v>
      </c>
      <c r="V53" t="s">
        <v>27</v>
      </c>
      <c r="W53">
        <f t="shared" si="1"/>
        <v>21</v>
      </c>
      <c r="X53" s="15">
        <v>33780.37152777778</v>
      </c>
      <c r="AA53" s="16">
        <v>40031.4375</v>
      </c>
      <c r="AB53">
        <v>17</v>
      </c>
    </row>
    <row r="54" spans="21:28" ht="12.75">
      <c r="U54">
        <v>0.008</v>
      </c>
      <c r="V54" t="s">
        <v>27</v>
      </c>
      <c r="W54">
        <f t="shared" si="1"/>
        <v>8</v>
      </c>
      <c r="X54" s="15">
        <v>33806.458333333336</v>
      </c>
      <c r="AA54" s="16">
        <v>40057.416666666664</v>
      </c>
      <c r="AB54">
        <v>14</v>
      </c>
    </row>
    <row r="55" spans="21:28" ht="12.75">
      <c r="U55">
        <v>0.013</v>
      </c>
      <c r="V55" t="s">
        <v>27</v>
      </c>
      <c r="W55">
        <f t="shared" si="1"/>
        <v>13</v>
      </c>
      <c r="X55" s="15">
        <v>33806.461805555555</v>
      </c>
      <c r="AA55" s="16">
        <v>40287</v>
      </c>
      <c r="AB55">
        <v>10</v>
      </c>
    </row>
    <row r="56" spans="21:28" ht="12.75">
      <c r="U56">
        <v>0.012</v>
      </c>
      <c r="V56" t="s">
        <v>27</v>
      </c>
      <c r="W56">
        <f t="shared" si="1"/>
        <v>12</v>
      </c>
      <c r="X56" s="15">
        <v>33806.46527777778</v>
      </c>
      <c r="AA56" s="16">
        <v>40407.458333333336</v>
      </c>
      <c r="AB56">
        <v>9</v>
      </c>
    </row>
    <row r="57" spans="21:28" ht="12.75">
      <c r="U57">
        <v>0.009</v>
      </c>
      <c r="V57" t="s">
        <v>27</v>
      </c>
      <c r="W57">
        <f t="shared" si="1"/>
        <v>9</v>
      </c>
      <c r="X57" s="15">
        <v>33835.458333333336</v>
      </c>
      <c r="AA57" s="16">
        <v>40431.458333333336</v>
      </c>
      <c r="AB57">
        <v>12</v>
      </c>
    </row>
    <row r="58" spans="21:28" ht="12.75">
      <c r="U58">
        <v>0.01</v>
      </c>
      <c r="V58" t="s">
        <v>27</v>
      </c>
      <c r="W58">
        <f t="shared" si="1"/>
        <v>10</v>
      </c>
      <c r="X58" s="15">
        <v>33835.461805555555</v>
      </c>
      <c r="AA58" s="16">
        <v>40654.395833333336</v>
      </c>
      <c r="AB58">
        <v>13</v>
      </c>
    </row>
    <row r="59" spans="21:28" ht="12.75">
      <c r="U59">
        <v>0.015</v>
      </c>
      <c r="V59" t="s">
        <v>27</v>
      </c>
      <c r="W59">
        <f t="shared" si="1"/>
        <v>15</v>
      </c>
      <c r="X59" s="15">
        <v>33835.46527777778</v>
      </c>
      <c r="AA59" s="16">
        <v>40764.416666666664</v>
      </c>
      <c r="AB59">
        <v>11</v>
      </c>
    </row>
    <row r="60" spans="21:28" ht="12.75">
      <c r="U60">
        <v>0.004</v>
      </c>
      <c r="V60" t="s">
        <v>27</v>
      </c>
      <c r="W60">
        <f t="shared" si="1"/>
        <v>4</v>
      </c>
      <c r="X60" s="15">
        <v>34052.572916666664</v>
      </c>
      <c r="AA60" s="16">
        <v>40777.4375</v>
      </c>
      <c r="AB60">
        <v>14</v>
      </c>
    </row>
    <row r="61" spans="21:24" ht="12.75">
      <c r="U61">
        <v>0.021</v>
      </c>
      <c r="V61" t="s">
        <v>27</v>
      </c>
      <c r="W61">
        <f t="shared" si="1"/>
        <v>21</v>
      </c>
      <c r="X61" s="15">
        <v>34052.57638888889</v>
      </c>
    </row>
    <row r="62" spans="21:24" ht="12.75">
      <c r="U62">
        <v>0.004</v>
      </c>
      <c r="V62" t="s">
        <v>27</v>
      </c>
      <c r="W62">
        <f t="shared" si="1"/>
        <v>4</v>
      </c>
      <c r="X62" s="15">
        <v>34100.354166666664</v>
      </c>
    </row>
    <row r="63" spans="21:24" ht="12.75">
      <c r="U63">
        <v>0.008</v>
      </c>
      <c r="V63" t="s">
        <v>27</v>
      </c>
      <c r="W63">
        <f t="shared" si="1"/>
        <v>8</v>
      </c>
      <c r="X63" s="15">
        <v>34100.35763888889</v>
      </c>
    </row>
    <row r="64" spans="21:27" ht="12.75">
      <c r="U64">
        <v>0.006</v>
      </c>
      <c r="V64" t="s">
        <v>27</v>
      </c>
      <c r="W64">
        <f t="shared" si="1"/>
        <v>6</v>
      </c>
      <c r="X64" s="15">
        <v>34142.395833333336</v>
      </c>
      <c r="AA64" s="16"/>
    </row>
    <row r="65" spans="21:24" ht="12.75">
      <c r="U65">
        <v>0.01</v>
      </c>
      <c r="V65" t="s">
        <v>27</v>
      </c>
      <c r="W65">
        <f t="shared" si="1"/>
        <v>10</v>
      </c>
      <c r="X65" s="15">
        <v>34142.396527777775</v>
      </c>
    </row>
    <row r="66" spans="21:24" ht="12.75">
      <c r="U66">
        <v>0.023</v>
      </c>
      <c r="V66" t="s">
        <v>27</v>
      </c>
      <c r="W66">
        <f t="shared" si="1"/>
        <v>23</v>
      </c>
      <c r="X66" s="15">
        <v>34142.39722222222</v>
      </c>
    </row>
    <row r="67" spans="21:24" ht="12.75">
      <c r="U67">
        <v>0.008</v>
      </c>
      <c r="V67" t="s">
        <v>27</v>
      </c>
      <c r="W67">
        <f aca="true" t="shared" si="2" ref="W67:W130">U67*1000</f>
        <v>8</v>
      </c>
      <c r="X67" s="15">
        <v>34179.489583333336</v>
      </c>
    </row>
    <row r="68" ht="12.75">
      <c r="X68" s="15"/>
    </row>
    <row r="69" spans="21:24" ht="12.75">
      <c r="U69">
        <v>0.014</v>
      </c>
      <c r="V69" t="s">
        <v>27</v>
      </c>
      <c r="W69">
        <f t="shared" si="2"/>
        <v>14</v>
      </c>
      <c r="X69" s="15">
        <v>34179.49097222222</v>
      </c>
    </row>
    <row r="70" spans="21:24" ht="12.75">
      <c r="U70">
        <v>0.007</v>
      </c>
      <c r="V70" t="s">
        <v>27</v>
      </c>
      <c r="W70">
        <f t="shared" si="2"/>
        <v>7</v>
      </c>
      <c r="X70" s="15">
        <v>34200.447916666664</v>
      </c>
    </row>
    <row r="71" spans="21:24" ht="12.75">
      <c r="U71">
        <v>0.012</v>
      </c>
      <c r="V71" t="s">
        <v>27</v>
      </c>
      <c r="W71">
        <f t="shared" si="2"/>
        <v>12</v>
      </c>
      <c r="X71" s="15">
        <v>34200.44861111111</v>
      </c>
    </row>
    <row r="72" spans="21:24" ht="12.75">
      <c r="U72">
        <v>0.015</v>
      </c>
      <c r="V72" t="s">
        <v>27</v>
      </c>
      <c r="W72">
        <f t="shared" si="2"/>
        <v>15</v>
      </c>
      <c r="X72" s="15">
        <v>34200.44930555556</v>
      </c>
    </row>
    <row r="73" spans="21:24" ht="12.75">
      <c r="U73">
        <v>0.004</v>
      </c>
      <c r="V73" t="s">
        <v>27</v>
      </c>
      <c r="W73">
        <f t="shared" si="2"/>
        <v>4</v>
      </c>
      <c r="X73" s="15">
        <v>34407.604166666664</v>
      </c>
    </row>
    <row r="74" ht="12.75">
      <c r="X74" s="15"/>
    </row>
    <row r="75" spans="21:24" ht="12.75">
      <c r="U75">
        <v>0.011</v>
      </c>
      <c r="V75" t="s">
        <v>27</v>
      </c>
      <c r="W75">
        <f t="shared" si="2"/>
        <v>11</v>
      </c>
      <c r="X75" s="15">
        <v>34464.322916666664</v>
      </c>
    </row>
    <row r="76" spans="21:24" ht="12.75">
      <c r="U76">
        <v>0.012</v>
      </c>
      <c r="V76" t="s">
        <v>27</v>
      </c>
      <c r="W76">
        <f t="shared" si="2"/>
        <v>12</v>
      </c>
      <c r="X76" s="15">
        <v>34464.32638888889</v>
      </c>
    </row>
    <row r="77" spans="21:24" ht="12.75">
      <c r="U77">
        <v>0.023</v>
      </c>
      <c r="V77" t="s">
        <v>27</v>
      </c>
      <c r="W77">
        <f t="shared" si="2"/>
        <v>23</v>
      </c>
      <c r="X77" s="15">
        <v>34501</v>
      </c>
    </row>
    <row r="78" spans="21:24" ht="12.75">
      <c r="U78">
        <v>0.01</v>
      </c>
      <c r="V78" t="s">
        <v>27</v>
      </c>
      <c r="W78">
        <f t="shared" si="2"/>
        <v>10</v>
      </c>
      <c r="X78" s="15">
        <v>34501.46875</v>
      </c>
    </row>
    <row r="79" spans="21:24" ht="12.75">
      <c r="U79">
        <v>0.02</v>
      </c>
      <c r="V79" t="s">
        <v>27</v>
      </c>
      <c r="W79">
        <f t="shared" si="2"/>
        <v>20</v>
      </c>
      <c r="X79" s="15">
        <v>34501.46944444445</v>
      </c>
    </row>
    <row r="80" spans="21:24" ht="12.75">
      <c r="U80">
        <v>0.007</v>
      </c>
      <c r="V80" t="s">
        <v>27</v>
      </c>
      <c r="W80">
        <f t="shared" si="2"/>
        <v>7</v>
      </c>
      <c r="X80" s="15">
        <v>34547.572916666664</v>
      </c>
    </row>
    <row r="81" spans="21:24" ht="12.75">
      <c r="U81">
        <v>0.012</v>
      </c>
      <c r="V81" t="s">
        <v>27</v>
      </c>
      <c r="W81">
        <f t="shared" si="2"/>
        <v>12</v>
      </c>
      <c r="X81" s="15">
        <v>34547.57361111111</v>
      </c>
    </row>
    <row r="82" spans="21:24" ht="12.75">
      <c r="U82">
        <v>0.018</v>
      </c>
      <c r="V82" t="s">
        <v>27</v>
      </c>
      <c r="W82">
        <f t="shared" si="2"/>
        <v>18</v>
      </c>
      <c r="X82" s="15">
        <v>34547.57430555556</v>
      </c>
    </row>
    <row r="83" ht="12.75">
      <c r="X83" s="15"/>
    </row>
    <row r="84" ht="12.75">
      <c r="X84" s="15"/>
    </row>
    <row r="85" ht="12.75">
      <c r="X85" s="15"/>
    </row>
    <row r="86" spans="21:24" ht="12.75">
      <c r="U86">
        <v>0.009</v>
      </c>
      <c r="V86" t="s">
        <v>27</v>
      </c>
      <c r="W86">
        <f t="shared" si="2"/>
        <v>9</v>
      </c>
      <c r="X86" s="15">
        <v>34780.34722222222</v>
      </c>
    </row>
    <row r="87" spans="21:24" ht="12.75">
      <c r="U87">
        <v>0.032</v>
      </c>
      <c r="V87" t="s">
        <v>27</v>
      </c>
      <c r="W87">
        <f t="shared" si="2"/>
        <v>32</v>
      </c>
      <c r="X87" s="15">
        <v>34780.350694444445</v>
      </c>
    </row>
    <row r="88" spans="21:24" ht="12.75">
      <c r="U88">
        <v>0.011</v>
      </c>
      <c r="V88" t="s">
        <v>27</v>
      </c>
      <c r="W88">
        <f t="shared" si="2"/>
        <v>11</v>
      </c>
      <c r="X88" s="15">
        <v>34830.364583333336</v>
      </c>
    </row>
    <row r="89" spans="21:24" ht="12.75">
      <c r="U89">
        <v>0.009</v>
      </c>
      <c r="V89" t="s">
        <v>27</v>
      </c>
      <c r="W89">
        <f t="shared" si="2"/>
        <v>9</v>
      </c>
      <c r="X89" s="15">
        <v>34830.365277777775</v>
      </c>
    </row>
    <row r="90" ht="12.75">
      <c r="X90" s="15"/>
    </row>
    <row r="91" spans="21:24" ht="12.75">
      <c r="U91">
        <v>0.008</v>
      </c>
      <c r="V91" t="s">
        <v>27</v>
      </c>
      <c r="W91">
        <f t="shared" si="2"/>
        <v>8</v>
      </c>
      <c r="X91" s="15">
        <v>34869.566666666666</v>
      </c>
    </row>
    <row r="92" spans="21:24" ht="12.75">
      <c r="U92">
        <v>0.024</v>
      </c>
      <c r="V92" t="s">
        <v>27</v>
      </c>
      <c r="W92">
        <f t="shared" si="2"/>
        <v>24</v>
      </c>
      <c r="X92" s="15">
        <v>34869.56736111111</v>
      </c>
    </row>
    <row r="93" spans="21:24" ht="12.75">
      <c r="U93">
        <v>0.009</v>
      </c>
      <c r="V93" t="s">
        <v>27</v>
      </c>
      <c r="W93">
        <f t="shared" si="2"/>
        <v>9</v>
      </c>
      <c r="X93" s="15">
        <v>34900</v>
      </c>
    </row>
    <row r="94" ht="12.75">
      <c r="X94" s="15"/>
    </row>
    <row r="95" spans="21:24" ht="12.75">
      <c r="U95">
        <v>0.02</v>
      </c>
      <c r="V95" t="s">
        <v>27</v>
      </c>
      <c r="W95">
        <f t="shared" si="2"/>
        <v>20</v>
      </c>
      <c r="X95" s="15">
        <v>34900.39027777778</v>
      </c>
    </row>
    <row r="96" spans="21:24" ht="12.75">
      <c r="U96">
        <v>0.009</v>
      </c>
      <c r="V96" t="s">
        <v>27</v>
      </c>
      <c r="W96">
        <f t="shared" si="2"/>
        <v>9</v>
      </c>
      <c r="X96" s="15">
        <v>34934.385416666664</v>
      </c>
    </row>
    <row r="97" spans="21:24" ht="12.75">
      <c r="U97">
        <v>0.009</v>
      </c>
      <c r="V97" t="s">
        <v>27</v>
      </c>
      <c r="W97">
        <f t="shared" si="2"/>
        <v>9</v>
      </c>
      <c r="X97" s="15">
        <v>34934.38611111111</v>
      </c>
    </row>
    <row r="98" spans="21:24" ht="12.75">
      <c r="U98">
        <v>0.011</v>
      </c>
      <c r="V98" t="s">
        <v>27</v>
      </c>
      <c r="W98">
        <f t="shared" si="2"/>
        <v>11</v>
      </c>
      <c r="X98" s="15">
        <v>34934.38680555556</v>
      </c>
    </row>
    <row r="99" spans="21:24" ht="12.75">
      <c r="U99">
        <v>0.008</v>
      </c>
      <c r="V99" t="s">
        <v>27</v>
      </c>
      <c r="W99">
        <f t="shared" si="2"/>
        <v>8</v>
      </c>
      <c r="X99" s="15">
        <v>35138.416666666664</v>
      </c>
    </row>
    <row r="100" ht="12.75">
      <c r="X100" s="15"/>
    </row>
    <row r="101" spans="21:24" ht="12.75">
      <c r="U101">
        <v>0.013</v>
      </c>
      <c r="V101" t="s">
        <v>27</v>
      </c>
      <c r="W101">
        <f t="shared" si="2"/>
        <v>13</v>
      </c>
      <c r="X101" s="15">
        <v>35206.53125</v>
      </c>
    </row>
    <row r="102" spans="21:24" ht="12.75">
      <c r="U102">
        <v>0.024</v>
      </c>
      <c r="V102" t="s">
        <v>27</v>
      </c>
      <c r="W102">
        <f t="shared" si="2"/>
        <v>24</v>
      </c>
      <c r="X102" s="15">
        <v>35206.53194444445</v>
      </c>
    </row>
    <row r="103" spans="21:24" ht="12.75">
      <c r="U103">
        <v>0.017</v>
      </c>
      <c r="V103" t="s">
        <v>27</v>
      </c>
      <c r="W103">
        <f t="shared" si="2"/>
        <v>17</v>
      </c>
      <c r="X103" s="15">
        <v>35206.532638888886</v>
      </c>
    </row>
    <row r="104" spans="21:24" ht="12.75">
      <c r="U104">
        <v>0.014</v>
      </c>
      <c r="V104" t="s">
        <v>27</v>
      </c>
      <c r="W104">
        <f t="shared" si="2"/>
        <v>14</v>
      </c>
      <c r="X104" s="15">
        <v>35206.53333333333</v>
      </c>
    </row>
    <row r="105" spans="21:24" ht="12.75">
      <c r="U105">
        <v>0.013</v>
      </c>
      <c r="V105" t="s">
        <v>27</v>
      </c>
      <c r="W105">
        <f t="shared" si="2"/>
        <v>13</v>
      </c>
      <c r="X105" s="15">
        <v>35206.53402777778</v>
      </c>
    </row>
    <row r="106" spans="21:24" ht="12.75">
      <c r="U106">
        <v>0.012</v>
      </c>
      <c r="V106" t="s">
        <v>27</v>
      </c>
      <c r="W106">
        <f t="shared" si="2"/>
        <v>12</v>
      </c>
      <c r="X106" s="15">
        <v>35206.53472222222</v>
      </c>
    </row>
    <row r="107" spans="21:24" ht="12.75">
      <c r="U107">
        <v>0.007</v>
      </c>
      <c r="V107" t="s">
        <v>27</v>
      </c>
      <c r="W107">
        <f t="shared" si="2"/>
        <v>7</v>
      </c>
      <c r="X107" s="15">
        <v>35235.458333333336</v>
      </c>
    </row>
    <row r="108" spans="21:24" ht="12.75">
      <c r="U108">
        <v>0.009</v>
      </c>
      <c r="V108" t="s">
        <v>27</v>
      </c>
      <c r="W108">
        <f t="shared" si="2"/>
        <v>9</v>
      </c>
      <c r="X108" s="15">
        <v>35235.459027777775</v>
      </c>
    </row>
    <row r="109" spans="21:24" ht="12.75">
      <c r="U109">
        <v>0.008</v>
      </c>
      <c r="V109" t="s">
        <v>27</v>
      </c>
      <c r="W109">
        <f t="shared" si="2"/>
        <v>8</v>
      </c>
      <c r="X109" s="15">
        <v>35235.45972222222</v>
      </c>
    </row>
    <row r="110" spans="21:24" ht="12.75">
      <c r="U110">
        <v>0.011</v>
      </c>
      <c r="V110" t="s">
        <v>27</v>
      </c>
      <c r="W110">
        <f t="shared" si="2"/>
        <v>11</v>
      </c>
      <c r="X110" s="15">
        <v>35235.46041666667</v>
      </c>
    </row>
    <row r="111" spans="21:24" ht="12.75">
      <c r="U111">
        <v>0.015</v>
      </c>
      <c r="V111" t="s">
        <v>27</v>
      </c>
      <c r="W111">
        <f t="shared" si="2"/>
        <v>15</v>
      </c>
      <c r="X111" s="15">
        <v>35235.46111111111</v>
      </c>
    </row>
    <row r="112" spans="21:24" ht="12.75">
      <c r="U112">
        <v>0.016</v>
      </c>
      <c r="V112" t="s">
        <v>27</v>
      </c>
      <c r="W112">
        <f t="shared" si="2"/>
        <v>16</v>
      </c>
      <c r="X112" s="15">
        <v>35235.461805555555</v>
      </c>
    </row>
    <row r="113" ht="12.75">
      <c r="X113" s="15"/>
    </row>
    <row r="114" spans="21:24" ht="12.75">
      <c r="U114">
        <v>0.011</v>
      </c>
      <c r="V114" t="s">
        <v>27</v>
      </c>
      <c r="W114">
        <f t="shared" si="2"/>
        <v>11</v>
      </c>
      <c r="X114" s="15">
        <v>35262.396527777775</v>
      </c>
    </row>
    <row r="115" spans="21:24" ht="12.75">
      <c r="U115">
        <v>0.021</v>
      </c>
      <c r="V115" t="s">
        <v>27</v>
      </c>
      <c r="W115">
        <f t="shared" si="2"/>
        <v>21</v>
      </c>
      <c r="X115" s="15">
        <v>35262.39722222222</v>
      </c>
    </row>
    <row r="116" spans="21:24" ht="12.75">
      <c r="U116">
        <v>0.011</v>
      </c>
      <c r="V116" t="s">
        <v>27</v>
      </c>
      <c r="W116">
        <f t="shared" si="2"/>
        <v>11</v>
      </c>
      <c r="X116" s="15">
        <v>35262.39791666667</v>
      </c>
    </row>
    <row r="117" spans="21:24" ht="12.75">
      <c r="U117">
        <v>0.009</v>
      </c>
      <c r="V117" t="s">
        <v>27</v>
      </c>
      <c r="W117">
        <f t="shared" si="2"/>
        <v>9</v>
      </c>
      <c r="X117" s="15">
        <v>35262.39861111111</v>
      </c>
    </row>
    <row r="118" spans="21:24" ht="12.75">
      <c r="U118">
        <v>0.008</v>
      </c>
      <c r="V118" t="s">
        <v>27</v>
      </c>
      <c r="W118">
        <f t="shared" si="2"/>
        <v>8</v>
      </c>
      <c r="X118" s="15">
        <v>35262.399305555555</v>
      </c>
    </row>
    <row r="119" spans="21:24" ht="12.75">
      <c r="U119">
        <v>0.01</v>
      </c>
      <c r="V119" t="s">
        <v>27</v>
      </c>
      <c r="W119">
        <f t="shared" si="2"/>
        <v>10</v>
      </c>
      <c r="X119" s="15">
        <v>35262.4</v>
      </c>
    </row>
    <row r="120" ht="12.75">
      <c r="X120" s="15"/>
    </row>
    <row r="121" ht="12.75">
      <c r="X121" s="15"/>
    </row>
    <row r="122" ht="12.75">
      <c r="X122" s="15"/>
    </row>
    <row r="123" spans="21:24" ht="12.75">
      <c r="U123">
        <v>0.01</v>
      </c>
      <c r="V123" t="s">
        <v>27</v>
      </c>
      <c r="W123">
        <f t="shared" si="2"/>
        <v>10</v>
      </c>
      <c r="X123" s="15">
        <v>35305.56458333333</v>
      </c>
    </row>
    <row r="124" spans="21:24" ht="12.75">
      <c r="U124">
        <v>0.014</v>
      </c>
      <c r="V124" t="s">
        <v>27</v>
      </c>
      <c r="W124">
        <f t="shared" si="2"/>
        <v>14</v>
      </c>
      <c r="X124" s="15">
        <v>35305.56527777778</v>
      </c>
    </row>
    <row r="125" ht="12.75">
      <c r="X125" s="15"/>
    </row>
    <row r="126" spans="21:24" ht="12.75">
      <c r="U126">
        <v>0.012</v>
      </c>
      <c r="V126" t="s">
        <v>27</v>
      </c>
      <c r="W126">
        <f t="shared" si="2"/>
        <v>12</v>
      </c>
      <c r="X126" s="15">
        <v>35515.5</v>
      </c>
    </row>
    <row r="127" spans="21:24" ht="12.75">
      <c r="U127">
        <v>0.034</v>
      </c>
      <c r="V127" t="s">
        <v>27</v>
      </c>
      <c r="W127">
        <f t="shared" si="2"/>
        <v>34</v>
      </c>
      <c r="X127" s="15">
        <v>35515.50069444445</v>
      </c>
    </row>
    <row r="128" spans="21:24" ht="12.75">
      <c r="U128">
        <v>0.014</v>
      </c>
      <c r="V128" t="s">
        <v>27</v>
      </c>
      <c r="W128">
        <f t="shared" si="2"/>
        <v>14</v>
      </c>
      <c r="X128" s="15">
        <v>35563.354166666664</v>
      </c>
    </row>
    <row r="129" spans="21:24" ht="12.75">
      <c r="U129">
        <v>0.017</v>
      </c>
      <c r="V129" t="s">
        <v>27</v>
      </c>
      <c r="W129">
        <f t="shared" si="2"/>
        <v>17</v>
      </c>
      <c r="X129" s="15">
        <v>35563.35486111111</v>
      </c>
    </row>
    <row r="130" spans="21:24" ht="12.75">
      <c r="U130">
        <v>0.014</v>
      </c>
      <c r="V130" t="s">
        <v>27</v>
      </c>
      <c r="W130">
        <f t="shared" si="2"/>
        <v>14</v>
      </c>
      <c r="X130" s="15">
        <v>35606.333333333336</v>
      </c>
    </row>
    <row r="131" spans="21:24" ht="12.75">
      <c r="U131">
        <v>0.022</v>
      </c>
      <c r="V131" t="s">
        <v>27</v>
      </c>
      <c r="W131">
        <f aca="true" t="shared" si="3" ref="W131:W174">U131*1000</f>
        <v>22</v>
      </c>
      <c r="X131" s="15">
        <v>35606.334027777775</v>
      </c>
    </row>
    <row r="132" spans="21:24" ht="12.75">
      <c r="U132">
        <v>0.022</v>
      </c>
      <c r="V132" t="s">
        <v>27</v>
      </c>
      <c r="W132">
        <f t="shared" si="3"/>
        <v>22</v>
      </c>
      <c r="X132" s="15">
        <v>35606.33472222222</v>
      </c>
    </row>
    <row r="133" spans="21:24" ht="12.75">
      <c r="U133">
        <v>0.014</v>
      </c>
      <c r="V133" t="s">
        <v>27</v>
      </c>
      <c r="W133">
        <f t="shared" si="3"/>
        <v>14</v>
      </c>
      <c r="X133" s="15">
        <v>35635.34375</v>
      </c>
    </row>
    <row r="134" spans="21:24" ht="12.75">
      <c r="U134">
        <v>0.016</v>
      </c>
      <c r="V134" t="s">
        <v>27</v>
      </c>
      <c r="W134">
        <f t="shared" si="3"/>
        <v>16</v>
      </c>
      <c r="X134" s="15">
        <v>35635.34444444445</v>
      </c>
    </row>
    <row r="135" spans="21:24" ht="12.75">
      <c r="U135">
        <v>0.033</v>
      </c>
      <c r="V135" t="s">
        <v>27</v>
      </c>
      <c r="W135">
        <f t="shared" si="3"/>
        <v>33</v>
      </c>
      <c r="X135" s="15">
        <v>35635.345138888886</v>
      </c>
    </row>
    <row r="136" spans="21:24" ht="12.75">
      <c r="U136">
        <v>0.016</v>
      </c>
      <c r="V136" t="s">
        <v>27</v>
      </c>
      <c r="W136">
        <f t="shared" si="3"/>
        <v>16</v>
      </c>
      <c r="X136" s="15">
        <v>35660.572916666664</v>
      </c>
    </row>
    <row r="137" spans="21:24" ht="12.75">
      <c r="U137">
        <v>0.023</v>
      </c>
      <c r="V137" t="s">
        <v>27</v>
      </c>
      <c r="W137">
        <f t="shared" si="3"/>
        <v>23</v>
      </c>
      <c r="X137" s="15">
        <v>35660.57361111111</v>
      </c>
    </row>
    <row r="138" spans="21:24" ht="12.75">
      <c r="U138">
        <v>0.031</v>
      </c>
      <c r="V138" t="s">
        <v>27</v>
      </c>
      <c r="W138">
        <f t="shared" si="3"/>
        <v>31</v>
      </c>
      <c r="X138" s="15">
        <v>35660.57430555556</v>
      </c>
    </row>
    <row r="139" spans="21:24" ht="12.75">
      <c r="U139">
        <v>0.01</v>
      </c>
      <c r="V139" t="s">
        <v>27</v>
      </c>
      <c r="W139">
        <f t="shared" si="3"/>
        <v>10</v>
      </c>
      <c r="X139" s="15">
        <v>37748.416666666664</v>
      </c>
    </row>
    <row r="140" spans="21:24" ht="12.75">
      <c r="U140">
        <v>0.01</v>
      </c>
      <c r="V140" t="s">
        <v>27</v>
      </c>
      <c r="W140">
        <f t="shared" si="3"/>
        <v>10</v>
      </c>
      <c r="X140" s="15">
        <v>37853.708333333336</v>
      </c>
    </row>
    <row r="141" spans="21:24" ht="12.75">
      <c r="U141">
        <v>0.012</v>
      </c>
      <c r="V141" t="s">
        <v>27</v>
      </c>
      <c r="W141">
        <f t="shared" si="3"/>
        <v>12</v>
      </c>
      <c r="X141" s="15">
        <v>37860.458333333336</v>
      </c>
    </row>
    <row r="142" spans="21:24" ht="12.75">
      <c r="U142">
        <v>0.012</v>
      </c>
      <c r="V142" t="s">
        <v>27</v>
      </c>
      <c r="W142">
        <f t="shared" si="3"/>
        <v>12</v>
      </c>
      <c r="X142" s="15">
        <v>37879.4375</v>
      </c>
    </row>
    <row r="143" spans="21:24" ht="12.75">
      <c r="U143">
        <v>0.014</v>
      </c>
      <c r="V143" t="s">
        <v>27</v>
      </c>
      <c r="W143">
        <f t="shared" si="3"/>
        <v>14</v>
      </c>
      <c r="X143" s="15">
        <v>38103.625</v>
      </c>
    </row>
    <row r="144" spans="21:24" ht="12.75">
      <c r="U144">
        <v>0.014</v>
      </c>
      <c r="V144" t="s">
        <v>27</v>
      </c>
      <c r="W144">
        <f t="shared" si="3"/>
        <v>14</v>
      </c>
      <c r="X144" s="15">
        <v>38230.5</v>
      </c>
    </row>
    <row r="145" ht="12.75">
      <c r="X145" s="15"/>
    </row>
    <row r="146" spans="21:24" ht="12.75">
      <c r="U146">
        <v>0.013</v>
      </c>
      <c r="V146" t="s">
        <v>27</v>
      </c>
      <c r="W146">
        <f t="shared" si="3"/>
        <v>13</v>
      </c>
      <c r="X146" s="15">
        <v>38566.5</v>
      </c>
    </row>
    <row r="147" spans="21:24" ht="12.75">
      <c r="U147">
        <v>0.009</v>
      </c>
      <c r="V147" t="s">
        <v>27</v>
      </c>
      <c r="W147">
        <f t="shared" si="3"/>
        <v>9</v>
      </c>
      <c r="X147" s="15">
        <v>38587.458333333336</v>
      </c>
    </row>
    <row r="148" spans="21:24" ht="12.75">
      <c r="U148">
        <v>0.013</v>
      </c>
      <c r="V148" t="s">
        <v>27</v>
      </c>
      <c r="W148">
        <f t="shared" si="3"/>
        <v>13</v>
      </c>
      <c r="X148" s="15">
        <v>38603.395833333336</v>
      </c>
    </row>
    <row r="149" spans="21:24" ht="12.75">
      <c r="U149">
        <v>0.013</v>
      </c>
      <c r="V149" t="s">
        <v>27</v>
      </c>
      <c r="W149">
        <f t="shared" si="3"/>
        <v>13</v>
      </c>
      <c r="X149" s="15">
        <v>38603.395833333336</v>
      </c>
    </row>
    <row r="150" spans="21:24" ht="12.75">
      <c r="U150">
        <v>0.013</v>
      </c>
      <c r="V150" t="s">
        <v>27</v>
      </c>
      <c r="W150">
        <f t="shared" si="3"/>
        <v>13</v>
      </c>
      <c r="X150" s="15">
        <v>38603.395833333336</v>
      </c>
    </row>
    <row r="151" spans="21:24" ht="12.75">
      <c r="U151">
        <v>0.01</v>
      </c>
      <c r="V151" t="s">
        <v>27</v>
      </c>
      <c r="W151">
        <f t="shared" si="3"/>
        <v>10</v>
      </c>
      <c r="X151" s="15">
        <v>38825.416666666664</v>
      </c>
    </row>
    <row r="152" spans="21:24" ht="12.75">
      <c r="U152">
        <v>0.015</v>
      </c>
      <c r="V152" t="s">
        <v>27</v>
      </c>
      <c r="W152">
        <f t="shared" si="3"/>
        <v>15</v>
      </c>
      <c r="X152" s="15">
        <v>38954.5</v>
      </c>
    </row>
    <row r="153" ht="12.75">
      <c r="X153" s="15"/>
    </row>
    <row r="154" spans="21:24" ht="12.75">
      <c r="U154">
        <v>0.014</v>
      </c>
      <c r="V154" t="s">
        <v>27</v>
      </c>
      <c r="W154">
        <f t="shared" si="3"/>
        <v>14</v>
      </c>
      <c r="X154" s="15">
        <v>38974.375</v>
      </c>
    </row>
    <row r="155" spans="21:24" ht="12.75">
      <c r="U155">
        <v>0.02</v>
      </c>
      <c r="V155" t="s">
        <v>27</v>
      </c>
      <c r="W155">
        <f t="shared" si="3"/>
        <v>20</v>
      </c>
      <c r="X155" s="15">
        <v>39220.458333333336</v>
      </c>
    </row>
    <row r="156" spans="21:24" ht="12.75">
      <c r="U156">
        <v>0.01</v>
      </c>
      <c r="V156" t="s">
        <v>27</v>
      </c>
      <c r="W156">
        <f t="shared" si="3"/>
        <v>10</v>
      </c>
      <c r="X156" s="15">
        <v>39293.4375</v>
      </c>
    </row>
    <row r="157" ht="12.75">
      <c r="X157" s="15"/>
    </row>
    <row r="158" spans="21:24" ht="12.75">
      <c r="U158">
        <v>0.011</v>
      </c>
      <c r="V158" t="s">
        <v>27</v>
      </c>
      <c r="W158">
        <f t="shared" si="3"/>
        <v>11</v>
      </c>
      <c r="X158" s="15">
        <v>39329.395833333336</v>
      </c>
    </row>
    <row r="159" spans="21:24" ht="12.75">
      <c r="U159">
        <v>0.014</v>
      </c>
      <c r="V159" t="s">
        <v>27</v>
      </c>
      <c r="W159">
        <f t="shared" si="3"/>
        <v>14</v>
      </c>
      <c r="X159" s="15">
        <v>39580.541666666664</v>
      </c>
    </row>
    <row r="160" spans="21:24" ht="12.75">
      <c r="U160">
        <v>0.014</v>
      </c>
      <c r="V160" t="s">
        <v>27</v>
      </c>
      <c r="W160">
        <f t="shared" si="3"/>
        <v>14</v>
      </c>
      <c r="X160" s="15">
        <v>39658.39236111111</v>
      </c>
    </row>
    <row r="161" spans="21:24" ht="12.75">
      <c r="U161">
        <v>0.01</v>
      </c>
      <c r="V161" t="s">
        <v>27</v>
      </c>
      <c r="W161">
        <f t="shared" si="3"/>
        <v>10</v>
      </c>
      <c r="X161" s="15">
        <v>39685.46875</v>
      </c>
    </row>
    <row r="162" spans="21:24" ht="12.75">
      <c r="U162">
        <v>0.011</v>
      </c>
      <c r="V162" t="s">
        <v>27</v>
      </c>
      <c r="W162">
        <f t="shared" si="3"/>
        <v>11</v>
      </c>
      <c r="X162" s="15">
        <v>39703.416666666664</v>
      </c>
    </row>
    <row r="163" spans="21:24" ht="12.75">
      <c r="U163">
        <v>0.014</v>
      </c>
      <c r="V163" t="s">
        <v>27</v>
      </c>
      <c r="W163">
        <f t="shared" si="3"/>
        <v>14</v>
      </c>
      <c r="X163" s="15">
        <v>39933.416666666664</v>
      </c>
    </row>
    <row r="164" spans="21:24" ht="12.75">
      <c r="U164">
        <v>0.017</v>
      </c>
      <c r="V164" t="s">
        <v>27</v>
      </c>
      <c r="W164">
        <f t="shared" si="3"/>
        <v>17</v>
      </c>
      <c r="X164" s="15">
        <v>40031.4375</v>
      </c>
    </row>
    <row r="165" ht="12.75">
      <c r="X165" s="15"/>
    </row>
    <row r="166" spans="21:24" ht="12.75">
      <c r="U166">
        <v>0.014</v>
      </c>
      <c r="V166" t="s">
        <v>27</v>
      </c>
      <c r="W166">
        <f t="shared" si="3"/>
        <v>14</v>
      </c>
      <c r="X166" s="15">
        <v>40057.416666666664</v>
      </c>
    </row>
    <row r="167" spans="21:24" ht="12.75">
      <c r="U167">
        <v>0.01</v>
      </c>
      <c r="V167" t="s">
        <v>27</v>
      </c>
      <c r="W167">
        <f t="shared" si="3"/>
        <v>10</v>
      </c>
      <c r="X167" s="15">
        <v>40287</v>
      </c>
    </row>
    <row r="168" ht="12.75">
      <c r="X168" s="15"/>
    </row>
    <row r="169" spans="21:24" ht="12.75">
      <c r="U169">
        <v>0.009</v>
      </c>
      <c r="V169" t="s">
        <v>27</v>
      </c>
      <c r="W169">
        <f t="shared" si="3"/>
        <v>9</v>
      </c>
      <c r="X169" s="15">
        <v>40407.458333333336</v>
      </c>
    </row>
    <row r="170" spans="21:24" ht="12.75">
      <c r="U170">
        <v>0.012</v>
      </c>
      <c r="V170" t="s">
        <v>27</v>
      </c>
      <c r="W170">
        <f t="shared" si="3"/>
        <v>12</v>
      </c>
      <c r="X170" s="15">
        <v>40431.458333333336</v>
      </c>
    </row>
    <row r="171" spans="21:24" ht="12.75">
      <c r="U171">
        <v>0.013</v>
      </c>
      <c r="V171" t="s">
        <v>27</v>
      </c>
      <c r="W171">
        <f t="shared" si="3"/>
        <v>13</v>
      </c>
      <c r="X171" s="15">
        <v>40654.395833333336</v>
      </c>
    </row>
    <row r="172" ht="12.75">
      <c r="X172" s="15"/>
    </row>
    <row r="173" spans="21:24" ht="12.75">
      <c r="U173">
        <v>0.011</v>
      </c>
      <c r="V173" t="s">
        <v>27</v>
      </c>
      <c r="W173">
        <f t="shared" si="3"/>
        <v>11</v>
      </c>
      <c r="X173" s="15">
        <v>40764.416666666664</v>
      </c>
    </row>
    <row r="174" spans="21:24" ht="12.75">
      <c r="U174">
        <v>0.014</v>
      </c>
      <c r="V174" t="s">
        <v>27</v>
      </c>
      <c r="W174">
        <f t="shared" si="3"/>
        <v>14</v>
      </c>
      <c r="X174" s="15">
        <v>40777.4375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roeslc</dc:creator>
  <cp:keywords/>
  <dc:description/>
  <cp:lastModifiedBy>berana</cp:lastModifiedBy>
  <cp:lastPrinted>2012-02-23T15:20:42Z</cp:lastPrinted>
  <dcterms:created xsi:type="dcterms:W3CDTF">2009-10-27T16:45:57Z</dcterms:created>
  <dcterms:modified xsi:type="dcterms:W3CDTF">2012-03-02T19:26:14Z</dcterms:modified>
  <cp:category/>
  <cp:version/>
  <cp:contentType/>
  <cp:contentStatus/>
</cp:coreProperties>
</file>