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10" yWindow="135" windowWidth="12405" windowHeight="11805" activeTab="3"/>
  </bookViews>
  <sheets>
    <sheet name="Notes" sheetId="4" r:id="rId1"/>
    <sheet name="t values" sheetId="1" r:id="rId2"/>
    <sheet name="TP REC&amp;FAL" sheetId="2" r:id="rId3"/>
    <sheet name="Chla FAL" sheetId="3" r:id="rId4"/>
  </sheets>
  <calcPr calcId="145621"/>
</workbook>
</file>

<file path=xl/calcChain.xml><?xml version="1.0" encoding="utf-8"?>
<calcChain xmlns="http://schemas.openxmlformats.org/spreadsheetml/2006/main">
  <c r="B24" i="3" l="1"/>
  <c r="B34" i="2" l="1"/>
  <c r="B33" i="2"/>
  <c r="B32" i="2"/>
  <c r="B31" i="2"/>
  <c r="B36" i="2" s="1"/>
  <c r="B37" i="2" s="1"/>
  <c r="B35" i="2" l="1"/>
  <c r="B39" i="2" s="1"/>
  <c r="B38" i="2" l="1"/>
  <c r="B27" i="3"/>
  <c r="B26" i="3"/>
  <c r="B25" i="3"/>
  <c r="B29" i="3"/>
  <c r="B30" i="3" s="1"/>
  <c r="B28" i="3" l="1"/>
  <c r="B32" i="3" s="1"/>
  <c r="B31" i="3" l="1"/>
</calcChain>
</file>

<file path=xl/sharedStrings.xml><?xml version="1.0" encoding="utf-8"?>
<sst xmlns="http://schemas.openxmlformats.org/spreadsheetml/2006/main" count="177" uniqueCount="54">
  <si>
    <t>Probability less than the critical value (t1-α,ν)</t>
  </si>
  <si>
    <t>infinity</t>
  </si>
  <si>
    <t>Critical values of Student's t distribution with ν degrees of freedom</t>
  </si>
  <si>
    <t>http://www.itl.nist.gov/div898/handbook/eda/section3/eda3672.htm</t>
  </si>
  <si>
    <t>ν</t>
  </si>
  <si>
    <t>WBIC</t>
  </si>
  <si>
    <t>WATERS ID</t>
  </si>
  <si>
    <t>Station</t>
  </si>
  <si>
    <t>Segment</t>
  </si>
  <si>
    <t>Official Waterbody Name</t>
  </si>
  <si>
    <t>Data:</t>
  </si>
  <si>
    <t>N</t>
  </si>
  <si>
    <t>Mean</t>
  </si>
  <si>
    <t>Median</t>
  </si>
  <si>
    <t>STDEV</t>
  </si>
  <si>
    <t>L90% (mean-(Ks))</t>
  </si>
  <si>
    <t>U90% (mean+(Ks))</t>
  </si>
  <si>
    <t>Stdev/sqrt(N)</t>
  </si>
  <si>
    <t>t</t>
  </si>
  <si>
    <t>Df</t>
  </si>
  <si>
    <t>Natural Community</t>
  </si>
  <si>
    <t>TP Standard</t>
  </si>
  <si>
    <t>REC</t>
  </si>
  <si>
    <t>FAL</t>
  </si>
  <si>
    <t xml:space="preserve">Text Box:  </t>
  </si>
  <si>
    <t>These are the calculations used in the TP (REC &amp; FAL) and Chl-a (FAL) automated packages.  The formulas are already set up for you to use - just drag the formulas to the right after you have entered the data you would like to assess.  Also provided are the explanations for the comparisons to the thresholds.  For lakes the mean rather than the median is used.</t>
  </si>
  <si>
    <t>Natural Community assignments are available in WATERS (click magnifying glass then 'Hide Map' on the right hand side - behind the map is the Natural Community information).</t>
  </si>
  <si>
    <t>40/100</t>
  </si>
  <si>
    <t>Dates:</t>
  </si>
  <si>
    <t>Station:</t>
  </si>
  <si>
    <t>30%/60</t>
  </si>
  <si>
    <t>Date:</t>
  </si>
  <si>
    <t>May Exceed</t>
  </si>
  <si>
    <t>Chl a Standard</t>
  </si>
  <si>
    <t>Deep Hole</t>
  </si>
  <si>
    <t>Long Lake</t>
  </si>
  <si>
    <t>Shallow Seepage</t>
  </si>
  <si>
    <t>LAKE_TP_RESULT_SEQ_NO</t>
  </si>
  <si>
    <t>MONIT_STATION_SEQ_NO</t>
  </si>
  <si>
    <t>STATION_ID</t>
  </si>
  <si>
    <t>PRIMARY_STATION_NAME</t>
  </si>
  <si>
    <t>ASSESSMENT_UNIT_SEQ_NO</t>
  </si>
  <si>
    <t>LOCAL_WATERBODY_NAME</t>
  </si>
  <si>
    <t>RESULT_DATE</t>
  </si>
  <si>
    <t>RESULT_AMT</t>
  </si>
  <si>
    <t>DAY_RESULT_CNT</t>
  </si>
  <si>
    <t>INCLUDE_IN_CALC_FLAG</t>
  </si>
  <si>
    <t>RESULT_YEAR_QUALIFY_FLAG</t>
  </si>
  <si>
    <t xml:space="preserve">Long Lake - Deep Hole </t>
  </si>
  <si>
    <t>Long Lake T34n R17w S06</t>
  </si>
  <si>
    <t>Y</t>
  </si>
  <si>
    <t>LAKE_CHL_RESULT_SEQ_NO</t>
  </si>
  <si>
    <t>Clearly Exceeds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</si>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</sst>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u/>
      <sz val="11"/>
      <color theme="10"/>
      <name val="Calibri"/>
      <family val="2"/>
      <scheme val="minor"/>
    </font>
    <font>
      <b/>
      <sz val="11"/>
      <color theme="1"/>
      <name val="Calibri"/>
      <family val="2"/>
      <scheme val="minor"/>
    </font>
    <font>
      <sz val="10"/>
      <color rgb="FF000000"/>
      <name val="Arial"/>
      <family val="2"/>
    </font>
  </fonts>
  <fills count="3">
    <fill>
      <patternFill patternType="none"/>
    </fill>
    <fill>
      <patternFill patternType="gray125"/>
    </fill>
    <fill>
      <patternFill patternType="solid">
        <fgColor rgb="FFC0C0C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1" fillId="0" borderId="0" xfId="1"/>
    <xf numFmtId="0" fontId="0" fillId="0" borderId="0" xfId="0" applyAlignment="1">
      <alignment horizontal="right"/>
    </xf>
    <xf numFmtId="0" fontId="2" fillId="0" borderId="0" xfId="0" applyFont="1" applyAlignment="1">
      <alignment horizontal="right"/>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2" xfId="0" applyFont="1" applyFill="1" applyBorder="1" applyAlignment="1">
      <alignment horizontal="right"/>
    </xf>
    <xf numFmtId="0" fontId="0" fillId="0" borderId="0" xfId="0" applyAlignment="1">
      <alignment horizontal="center"/>
    </xf>
    <xf numFmtId="0" fontId="2" fillId="0" borderId="0" xfId="0" applyFont="1"/>
    <xf numFmtId="2" fontId="0" fillId="0" borderId="0" xfId="0" applyNumberFormat="1"/>
    <xf numFmtId="2" fontId="2" fillId="0" borderId="0" xfId="0" applyNumberFormat="1" applyFont="1"/>
    <xf numFmtId="0" fontId="0" fillId="0" borderId="0" xfId="0" applyAlignment="1">
      <alignment wrapText="1"/>
    </xf>
    <xf numFmtId="14" fontId="0" fillId="0" borderId="0" xfId="0" applyNumberFormat="1"/>
    <xf numFmtId="14" fontId="0" fillId="0" borderId="0" xfId="0" applyNumberFormat="1" applyFont="1" applyAlignment="1">
      <alignment horizontal="right"/>
    </xf>
    <xf numFmtId="0" fontId="3" fillId="2" borderId="0" xfId="0" applyFont="1" applyFill="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pplyAlignment="1">
      <alignment vertical="center"/>
    </xf>
    <xf numFmtId="14" fontId="3" fillId="0" borderId="0" xfId="0" applyNumberFormat="1" applyFont="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6</xdr:col>
      <xdr:colOff>476250</xdr:colOff>
      <xdr:row>23</xdr:row>
      <xdr:rowOff>47625</xdr:rowOff>
    </xdr:to>
    <xdr:pic>
      <xdr:nvPicPr>
        <xdr:cNvPr id="30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0"/>
          <a:ext cx="8420100" cy="34766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2</xdr:col>
      <xdr:colOff>571500</xdr:colOff>
      <xdr:row>12</xdr:row>
      <xdr:rowOff>113620</xdr:rowOff>
    </xdr:from>
    <xdr:to>
      <xdr:col>3</xdr:col>
      <xdr:colOff>495300</xdr:colOff>
      <xdr:row>14</xdr:row>
      <xdr:rowOff>21431</xdr:rowOff>
    </xdr:to>
    <xdr:sp macro="" textlink="">
      <xdr:nvSpPr>
        <xdr:cNvPr id="3" name="Rectangle 2"/>
        <xdr:cNvSpPr/>
      </xdr:nvSpPr>
      <xdr:spPr>
        <a:xfrm>
          <a:off x="6076950" y="3161620"/>
          <a:ext cx="533400" cy="2888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xdr:from>
      <xdr:col>2</xdr:col>
      <xdr:colOff>571500</xdr:colOff>
      <xdr:row>18</xdr:row>
      <xdr:rowOff>37419</xdr:rowOff>
    </xdr:from>
    <xdr:to>
      <xdr:col>3</xdr:col>
      <xdr:colOff>495300</xdr:colOff>
      <xdr:row>19</xdr:row>
      <xdr:rowOff>135730</xdr:rowOff>
    </xdr:to>
    <xdr:sp macro="" textlink="">
      <xdr:nvSpPr>
        <xdr:cNvPr id="4" name="Rectangle 3"/>
        <xdr:cNvSpPr/>
      </xdr:nvSpPr>
      <xdr:spPr>
        <a:xfrm>
          <a:off x="6076950" y="4228419"/>
          <a:ext cx="533400" cy="2888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xdr:from>
      <xdr:col>0</xdr:col>
      <xdr:colOff>3943350</xdr:colOff>
      <xdr:row>8</xdr:row>
      <xdr:rowOff>29425</xdr:rowOff>
    </xdr:from>
    <xdr:to>
      <xdr:col>4</xdr:col>
      <xdr:colOff>571500</xdr:colOff>
      <xdr:row>8</xdr:row>
      <xdr:rowOff>173831</xdr:rowOff>
    </xdr:to>
    <xdr:sp macro="" textlink="">
      <xdr:nvSpPr>
        <xdr:cNvPr id="5" name="Rectangle 4"/>
        <xdr:cNvSpPr/>
      </xdr:nvSpPr>
      <xdr:spPr>
        <a:xfrm>
          <a:off x="3943350" y="2315425"/>
          <a:ext cx="3352800" cy="14440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41</xdr:row>
      <xdr:rowOff>57150</xdr:rowOff>
    </xdr:from>
    <xdr:to>
      <xdr:col>7</xdr:col>
      <xdr:colOff>152400</xdr:colOff>
      <xdr:row>60</xdr:row>
      <xdr:rowOff>28575</xdr:rowOff>
    </xdr:to>
    <xdr:pic>
      <xdr:nvPicPr>
        <xdr:cNvPr id="1030"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77150"/>
          <a:ext cx="602932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7</xdr:col>
      <xdr:colOff>190500</xdr:colOff>
      <xdr:row>55</xdr:row>
      <xdr:rowOff>161925</xdr:rowOff>
    </xdr:to>
    <xdr:pic>
      <xdr:nvPicPr>
        <xdr:cNvPr id="2056"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0"/>
          <a:ext cx="602932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tl.nist.gov/div898/handbook/eda/section3/eda3672.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2" sqref="A2"/>
    </sheetView>
  </sheetViews>
  <sheetFormatPr defaultRowHeight="15" x14ac:dyDescent="0.25"/>
  <cols>
    <col min="1" max="1" width="73.42578125" customWidth="1"/>
  </cols>
  <sheetData>
    <row r="2" spans="1:1" ht="75" x14ac:dyDescent="0.25">
      <c r="A2" s="12" t="s">
        <v>25</v>
      </c>
    </row>
    <row r="4" spans="1:1" ht="45" x14ac:dyDescent="0.25">
      <c r="A4" s="12" t="s">
        <v>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workbookViewId="0">
      <selection activeCell="B12" sqref="B12"/>
    </sheetView>
  </sheetViews>
  <sheetFormatPr defaultRowHeight="15" x14ac:dyDescent="0.25"/>
  <cols>
    <col min="2" max="2" width="9.140625" style="9"/>
  </cols>
  <sheetData>
    <row r="1" spans="1:7" x14ac:dyDescent="0.25">
      <c r="A1" t="s">
        <v>2</v>
      </c>
    </row>
    <row r="2" spans="1:7" x14ac:dyDescent="0.25">
      <c r="A2" t="s">
        <v>0</v>
      </c>
    </row>
    <row r="4" spans="1:7" x14ac:dyDescent="0.25">
      <c r="A4" s="2" t="s">
        <v>4</v>
      </c>
      <c r="B4" s="9">
        <v>0.9</v>
      </c>
      <c r="C4">
        <v>0.95</v>
      </c>
      <c r="D4">
        <v>0.97499999999999998</v>
      </c>
      <c r="E4">
        <v>0.99</v>
      </c>
      <c r="F4">
        <v>0.995</v>
      </c>
      <c r="G4">
        <v>0.999</v>
      </c>
    </row>
    <row r="6" spans="1:7" x14ac:dyDescent="0.25">
      <c r="A6">
        <v>1</v>
      </c>
      <c r="B6" s="9">
        <v>3.0779999999999998</v>
      </c>
      <c r="C6">
        <v>6.3140000000000001</v>
      </c>
      <c r="D6">
        <v>12.706</v>
      </c>
      <c r="E6">
        <v>31.821000000000002</v>
      </c>
      <c r="F6">
        <v>63.656999999999996</v>
      </c>
      <c r="G6">
        <v>318.31299999999999</v>
      </c>
    </row>
    <row r="7" spans="1:7" x14ac:dyDescent="0.25">
      <c r="A7">
        <v>2</v>
      </c>
      <c r="B7" s="9">
        <v>1.8859999999999999</v>
      </c>
      <c r="C7">
        <v>2.92</v>
      </c>
      <c r="D7">
        <v>4.3029999999999999</v>
      </c>
      <c r="E7">
        <v>6.9649999999999999</v>
      </c>
      <c r="F7">
        <v>9.9250000000000007</v>
      </c>
      <c r="G7">
        <v>22.327000000000002</v>
      </c>
    </row>
    <row r="8" spans="1:7" x14ac:dyDescent="0.25">
      <c r="A8">
        <v>3</v>
      </c>
      <c r="B8" s="9">
        <v>1.6379999999999999</v>
      </c>
      <c r="C8">
        <v>2.3530000000000002</v>
      </c>
      <c r="D8">
        <v>3.1819999999999999</v>
      </c>
      <c r="E8">
        <v>4.5410000000000004</v>
      </c>
      <c r="F8">
        <v>5.8410000000000002</v>
      </c>
      <c r="G8">
        <v>10.215</v>
      </c>
    </row>
    <row r="9" spans="1:7" x14ac:dyDescent="0.25">
      <c r="A9">
        <v>4</v>
      </c>
      <c r="B9" s="9">
        <v>1.5329999999999999</v>
      </c>
      <c r="C9">
        <v>2.1320000000000001</v>
      </c>
      <c r="D9">
        <v>2.7759999999999998</v>
      </c>
      <c r="E9">
        <v>3.7469999999999999</v>
      </c>
      <c r="F9">
        <v>4.6040000000000001</v>
      </c>
      <c r="G9">
        <v>7.173</v>
      </c>
    </row>
    <row r="10" spans="1:7" x14ac:dyDescent="0.25">
      <c r="A10">
        <v>5</v>
      </c>
      <c r="B10" s="9">
        <v>1.476</v>
      </c>
      <c r="C10">
        <v>2.0150000000000001</v>
      </c>
      <c r="D10">
        <v>2.5710000000000002</v>
      </c>
      <c r="E10">
        <v>3.3650000000000002</v>
      </c>
      <c r="F10">
        <v>4.032</v>
      </c>
      <c r="G10">
        <v>5.8929999999999998</v>
      </c>
    </row>
    <row r="11" spans="1:7" x14ac:dyDescent="0.25">
      <c r="A11">
        <v>6</v>
      </c>
      <c r="B11" s="9">
        <v>1.44</v>
      </c>
      <c r="C11">
        <v>1.9430000000000001</v>
      </c>
      <c r="D11">
        <v>2.4470000000000001</v>
      </c>
      <c r="E11">
        <v>3.1429999999999998</v>
      </c>
      <c r="F11">
        <v>3.7069999999999999</v>
      </c>
      <c r="G11">
        <v>5.2080000000000002</v>
      </c>
    </row>
    <row r="12" spans="1:7" x14ac:dyDescent="0.25">
      <c r="A12">
        <v>7</v>
      </c>
      <c r="B12" s="9">
        <v>1.415</v>
      </c>
      <c r="C12">
        <v>1.895</v>
      </c>
      <c r="D12">
        <v>2.3650000000000002</v>
      </c>
      <c r="E12">
        <v>2.9980000000000002</v>
      </c>
      <c r="F12">
        <v>3.4990000000000001</v>
      </c>
      <c r="G12">
        <v>4.782</v>
      </c>
    </row>
    <row r="13" spans="1:7" x14ac:dyDescent="0.25">
      <c r="A13">
        <v>8</v>
      </c>
      <c r="B13" s="9">
        <v>1.397</v>
      </c>
      <c r="C13">
        <v>1.86</v>
      </c>
      <c r="D13">
        <v>2.306</v>
      </c>
      <c r="E13">
        <v>2.8959999999999999</v>
      </c>
      <c r="F13">
        <v>3.355</v>
      </c>
      <c r="G13">
        <v>4.4989999999999997</v>
      </c>
    </row>
    <row r="14" spans="1:7" x14ac:dyDescent="0.25">
      <c r="A14">
        <v>9</v>
      </c>
      <c r="B14" s="9">
        <v>1.383</v>
      </c>
      <c r="C14">
        <v>1.833</v>
      </c>
      <c r="D14">
        <v>2.262</v>
      </c>
      <c r="E14">
        <v>2.8210000000000002</v>
      </c>
      <c r="F14">
        <v>3.25</v>
      </c>
      <c r="G14">
        <v>4.2960000000000003</v>
      </c>
    </row>
    <row r="15" spans="1:7" x14ac:dyDescent="0.25">
      <c r="A15">
        <v>10</v>
      </c>
      <c r="B15" s="9">
        <v>1.3720000000000001</v>
      </c>
      <c r="C15">
        <v>1.8120000000000001</v>
      </c>
      <c r="D15">
        <v>2.2280000000000002</v>
      </c>
      <c r="E15">
        <v>2.7639999999999998</v>
      </c>
      <c r="F15">
        <v>3.169</v>
      </c>
      <c r="G15">
        <v>4.1429999999999998</v>
      </c>
    </row>
    <row r="16" spans="1:7" x14ac:dyDescent="0.25">
      <c r="A16">
        <v>11</v>
      </c>
      <c r="B16" s="9">
        <v>1.363</v>
      </c>
      <c r="C16">
        <v>1.796</v>
      </c>
      <c r="D16">
        <v>2.2010000000000001</v>
      </c>
      <c r="E16">
        <v>2.718</v>
      </c>
      <c r="F16">
        <v>3.1059999999999999</v>
      </c>
      <c r="G16">
        <v>4.024</v>
      </c>
    </row>
    <row r="17" spans="1:7" x14ac:dyDescent="0.25">
      <c r="A17">
        <v>12</v>
      </c>
      <c r="B17" s="9">
        <v>1.3560000000000001</v>
      </c>
      <c r="C17">
        <v>1.782</v>
      </c>
      <c r="D17">
        <v>2.1789999999999998</v>
      </c>
      <c r="E17">
        <v>2.681</v>
      </c>
      <c r="F17">
        <v>3.0550000000000002</v>
      </c>
      <c r="G17">
        <v>3.9289999999999998</v>
      </c>
    </row>
    <row r="18" spans="1:7" x14ac:dyDescent="0.25">
      <c r="A18">
        <v>13</v>
      </c>
      <c r="B18" s="9">
        <v>1.35</v>
      </c>
      <c r="C18">
        <v>1.7709999999999999</v>
      </c>
      <c r="D18">
        <v>2.16</v>
      </c>
      <c r="E18">
        <v>2.65</v>
      </c>
      <c r="F18">
        <v>3.012</v>
      </c>
      <c r="G18">
        <v>3.8519999999999999</v>
      </c>
    </row>
    <row r="19" spans="1:7" x14ac:dyDescent="0.25">
      <c r="A19">
        <v>14</v>
      </c>
      <c r="B19" s="9">
        <v>1.345</v>
      </c>
      <c r="C19">
        <v>1.7609999999999999</v>
      </c>
      <c r="D19">
        <v>2.145</v>
      </c>
      <c r="E19">
        <v>2.6240000000000001</v>
      </c>
      <c r="F19">
        <v>2.9769999999999999</v>
      </c>
      <c r="G19">
        <v>3.7869999999999999</v>
      </c>
    </row>
    <row r="20" spans="1:7" x14ac:dyDescent="0.25">
      <c r="A20">
        <v>15</v>
      </c>
      <c r="B20" s="9">
        <v>1.341</v>
      </c>
      <c r="C20">
        <v>1.7529999999999999</v>
      </c>
      <c r="D20">
        <v>2.1309999999999998</v>
      </c>
      <c r="E20">
        <v>2.6019999999999999</v>
      </c>
      <c r="F20">
        <v>2.9470000000000001</v>
      </c>
      <c r="G20">
        <v>3.7330000000000001</v>
      </c>
    </row>
    <row r="21" spans="1:7" x14ac:dyDescent="0.25">
      <c r="A21">
        <v>16</v>
      </c>
      <c r="B21" s="9">
        <v>1.337</v>
      </c>
      <c r="C21">
        <v>1.746</v>
      </c>
      <c r="D21">
        <v>2.12</v>
      </c>
      <c r="E21">
        <v>2.5830000000000002</v>
      </c>
      <c r="F21">
        <v>2.9209999999999998</v>
      </c>
      <c r="G21">
        <v>3.6859999999999999</v>
      </c>
    </row>
    <row r="22" spans="1:7" x14ac:dyDescent="0.25">
      <c r="A22">
        <v>17</v>
      </c>
      <c r="B22" s="9">
        <v>1.333</v>
      </c>
      <c r="C22">
        <v>1.74</v>
      </c>
      <c r="D22">
        <v>2.11</v>
      </c>
      <c r="E22">
        <v>2.5670000000000002</v>
      </c>
      <c r="F22">
        <v>2.8980000000000001</v>
      </c>
      <c r="G22">
        <v>3.6459999999999999</v>
      </c>
    </row>
    <row r="23" spans="1:7" x14ac:dyDescent="0.25">
      <c r="A23">
        <v>18</v>
      </c>
      <c r="B23" s="9">
        <v>1.33</v>
      </c>
      <c r="C23">
        <v>1.734</v>
      </c>
      <c r="D23">
        <v>2.101</v>
      </c>
      <c r="E23">
        <v>2.552</v>
      </c>
      <c r="F23">
        <v>2.8780000000000001</v>
      </c>
      <c r="G23">
        <v>3.61</v>
      </c>
    </row>
    <row r="24" spans="1:7" x14ac:dyDescent="0.25">
      <c r="A24">
        <v>19</v>
      </c>
      <c r="B24" s="9">
        <v>1.3280000000000001</v>
      </c>
      <c r="C24">
        <v>1.7290000000000001</v>
      </c>
      <c r="D24">
        <v>2.093</v>
      </c>
      <c r="E24">
        <v>2.5390000000000001</v>
      </c>
      <c r="F24">
        <v>2.8610000000000002</v>
      </c>
      <c r="G24">
        <v>3.5790000000000002</v>
      </c>
    </row>
    <row r="25" spans="1:7" x14ac:dyDescent="0.25">
      <c r="A25">
        <v>20</v>
      </c>
      <c r="B25" s="9">
        <v>1.325</v>
      </c>
      <c r="C25">
        <v>1.7250000000000001</v>
      </c>
      <c r="D25">
        <v>2.0859999999999999</v>
      </c>
      <c r="E25">
        <v>2.528</v>
      </c>
      <c r="F25">
        <v>2.8450000000000002</v>
      </c>
      <c r="G25">
        <v>3.552</v>
      </c>
    </row>
    <row r="26" spans="1:7" x14ac:dyDescent="0.25">
      <c r="A26">
        <v>21</v>
      </c>
      <c r="B26" s="9">
        <v>1.323</v>
      </c>
      <c r="C26">
        <v>1.7210000000000001</v>
      </c>
      <c r="D26">
        <v>2.08</v>
      </c>
      <c r="E26">
        <v>2.5179999999999998</v>
      </c>
      <c r="F26">
        <v>2.831</v>
      </c>
      <c r="G26">
        <v>3.5270000000000001</v>
      </c>
    </row>
    <row r="27" spans="1:7" x14ac:dyDescent="0.25">
      <c r="A27">
        <v>22</v>
      </c>
      <c r="B27" s="9">
        <v>1.321</v>
      </c>
      <c r="C27">
        <v>1.7170000000000001</v>
      </c>
      <c r="D27">
        <v>2.0739999999999998</v>
      </c>
      <c r="E27">
        <v>2.508</v>
      </c>
      <c r="F27">
        <v>2.819</v>
      </c>
      <c r="G27">
        <v>3.5049999999999999</v>
      </c>
    </row>
    <row r="28" spans="1:7" x14ac:dyDescent="0.25">
      <c r="A28">
        <v>23</v>
      </c>
      <c r="B28" s="9">
        <v>1.319</v>
      </c>
      <c r="C28">
        <v>1.714</v>
      </c>
      <c r="D28">
        <v>2.069</v>
      </c>
      <c r="E28">
        <v>2.5</v>
      </c>
      <c r="F28">
        <v>2.8069999999999999</v>
      </c>
      <c r="G28">
        <v>3.4849999999999999</v>
      </c>
    </row>
    <row r="29" spans="1:7" x14ac:dyDescent="0.25">
      <c r="A29">
        <v>24</v>
      </c>
      <c r="B29" s="9">
        <v>1.3180000000000001</v>
      </c>
      <c r="C29">
        <v>1.7110000000000001</v>
      </c>
      <c r="D29">
        <v>2.0640000000000001</v>
      </c>
      <c r="E29">
        <v>2.492</v>
      </c>
      <c r="F29">
        <v>2.7970000000000002</v>
      </c>
      <c r="G29">
        <v>3.4670000000000001</v>
      </c>
    </row>
    <row r="30" spans="1:7" x14ac:dyDescent="0.25">
      <c r="A30">
        <v>25</v>
      </c>
      <c r="B30" s="9">
        <v>1.3160000000000001</v>
      </c>
      <c r="C30">
        <v>1.708</v>
      </c>
      <c r="D30">
        <v>2.06</v>
      </c>
      <c r="E30">
        <v>2.4849999999999999</v>
      </c>
      <c r="F30">
        <v>2.7869999999999999</v>
      </c>
      <c r="G30">
        <v>3.45</v>
      </c>
    </row>
    <row r="31" spans="1:7" x14ac:dyDescent="0.25">
      <c r="A31">
        <v>26</v>
      </c>
      <c r="B31" s="9">
        <v>1.3149999999999999</v>
      </c>
      <c r="C31">
        <v>1.706</v>
      </c>
      <c r="D31">
        <v>2.056</v>
      </c>
      <c r="E31">
        <v>2.4790000000000001</v>
      </c>
      <c r="F31">
        <v>2.7789999999999999</v>
      </c>
      <c r="G31">
        <v>3.4350000000000001</v>
      </c>
    </row>
    <row r="32" spans="1:7" x14ac:dyDescent="0.25">
      <c r="A32">
        <v>27</v>
      </c>
      <c r="B32" s="9">
        <v>1.3140000000000001</v>
      </c>
      <c r="C32">
        <v>1.7030000000000001</v>
      </c>
      <c r="D32">
        <v>2.052</v>
      </c>
      <c r="E32">
        <v>2.4729999999999999</v>
      </c>
      <c r="F32">
        <v>2.7709999999999999</v>
      </c>
      <c r="G32">
        <v>3.4209999999999998</v>
      </c>
    </row>
    <row r="33" spans="1:7" x14ac:dyDescent="0.25">
      <c r="A33">
        <v>28</v>
      </c>
      <c r="B33" s="9">
        <v>1.3129999999999999</v>
      </c>
      <c r="C33">
        <v>1.7010000000000001</v>
      </c>
      <c r="D33">
        <v>2.048</v>
      </c>
      <c r="E33">
        <v>2.4670000000000001</v>
      </c>
      <c r="F33">
        <v>2.7629999999999999</v>
      </c>
      <c r="G33">
        <v>3.4079999999999999</v>
      </c>
    </row>
    <row r="34" spans="1:7" x14ac:dyDescent="0.25">
      <c r="A34">
        <v>29</v>
      </c>
      <c r="B34" s="9">
        <v>1.3109999999999999</v>
      </c>
      <c r="C34">
        <v>1.6990000000000001</v>
      </c>
      <c r="D34">
        <v>2.0449999999999999</v>
      </c>
      <c r="E34">
        <v>2.4620000000000002</v>
      </c>
      <c r="F34">
        <v>2.7559999999999998</v>
      </c>
      <c r="G34">
        <v>3.3959999999999999</v>
      </c>
    </row>
    <row r="35" spans="1:7" x14ac:dyDescent="0.25">
      <c r="A35">
        <v>30</v>
      </c>
      <c r="B35" s="9">
        <v>1.31</v>
      </c>
      <c r="C35">
        <v>1.6970000000000001</v>
      </c>
      <c r="D35">
        <v>2.0419999999999998</v>
      </c>
      <c r="E35">
        <v>2.4569999999999999</v>
      </c>
      <c r="F35">
        <v>2.75</v>
      </c>
      <c r="G35">
        <v>3.3849999999999998</v>
      </c>
    </row>
    <row r="36" spans="1:7" x14ac:dyDescent="0.25">
      <c r="A36">
        <v>31</v>
      </c>
      <c r="B36" s="9">
        <v>1.3089999999999999</v>
      </c>
      <c r="C36">
        <v>1.696</v>
      </c>
      <c r="D36">
        <v>2.04</v>
      </c>
      <c r="E36">
        <v>2.4529999999999998</v>
      </c>
      <c r="F36">
        <v>2.7440000000000002</v>
      </c>
      <c r="G36">
        <v>3.375</v>
      </c>
    </row>
    <row r="37" spans="1:7" x14ac:dyDescent="0.25">
      <c r="A37">
        <v>32</v>
      </c>
      <c r="B37" s="9">
        <v>1.3089999999999999</v>
      </c>
      <c r="C37">
        <v>1.694</v>
      </c>
      <c r="D37">
        <v>2.0369999999999999</v>
      </c>
      <c r="E37">
        <v>2.4489999999999998</v>
      </c>
      <c r="F37">
        <v>2.738</v>
      </c>
      <c r="G37">
        <v>3.3650000000000002</v>
      </c>
    </row>
    <row r="38" spans="1:7" x14ac:dyDescent="0.25">
      <c r="A38">
        <v>33</v>
      </c>
      <c r="B38" s="9">
        <v>1.3080000000000001</v>
      </c>
      <c r="C38">
        <v>1.6919999999999999</v>
      </c>
      <c r="D38">
        <v>2.0350000000000001</v>
      </c>
      <c r="E38">
        <v>2.4449999999999998</v>
      </c>
      <c r="F38">
        <v>2.7330000000000001</v>
      </c>
      <c r="G38">
        <v>3.3559999999999999</v>
      </c>
    </row>
    <row r="39" spans="1:7" x14ac:dyDescent="0.25">
      <c r="A39">
        <v>34</v>
      </c>
      <c r="B39" s="9">
        <v>1.3069999999999999</v>
      </c>
      <c r="C39">
        <v>1.6910000000000001</v>
      </c>
      <c r="D39">
        <v>2.032</v>
      </c>
      <c r="E39">
        <v>2.4409999999999998</v>
      </c>
      <c r="F39">
        <v>2.7280000000000002</v>
      </c>
      <c r="G39">
        <v>3.3479999999999999</v>
      </c>
    </row>
    <row r="40" spans="1:7" x14ac:dyDescent="0.25">
      <c r="A40">
        <v>35</v>
      </c>
      <c r="B40" s="9">
        <v>1.306</v>
      </c>
      <c r="C40">
        <v>1.69</v>
      </c>
      <c r="D40">
        <v>2.0299999999999998</v>
      </c>
      <c r="E40">
        <v>2.4380000000000002</v>
      </c>
      <c r="F40">
        <v>2.7240000000000002</v>
      </c>
      <c r="G40">
        <v>3.34</v>
      </c>
    </row>
    <row r="41" spans="1:7" x14ac:dyDescent="0.25">
      <c r="A41">
        <v>36</v>
      </c>
      <c r="B41" s="9">
        <v>1.306</v>
      </c>
      <c r="C41">
        <v>1.6879999999999999</v>
      </c>
      <c r="D41">
        <v>2.028</v>
      </c>
      <c r="E41">
        <v>2.4340000000000002</v>
      </c>
      <c r="F41">
        <v>2.7189999999999999</v>
      </c>
      <c r="G41">
        <v>3.3330000000000002</v>
      </c>
    </row>
    <row r="42" spans="1:7" x14ac:dyDescent="0.25">
      <c r="A42">
        <v>37</v>
      </c>
      <c r="B42" s="9">
        <v>1.3049999999999999</v>
      </c>
      <c r="C42">
        <v>1.6870000000000001</v>
      </c>
      <c r="D42">
        <v>2.0259999999999998</v>
      </c>
      <c r="E42">
        <v>2.431</v>
      </c>
      <c r="F42">
        <v>2.7149999999999999</v>
      </c>
      <c r="G42">
        <v>3.3260000000000001</v>
      </c>
    </row>
    <row r="43" spans="1:7" x14ac:dyDescent="0.25">
      <c r="A43">
        <v>38</v>
      </c>
      <c r="B43" s="9">
        <v>1.304</v>
      </c>
      <c r="C43">
        <v>1.6859999999999999</v>
      </c>
      <c r="D43">
        <v>2.024</v>
      </c>
      <c r="E43">
        <v>2.4289999999999998</v>
      </c>
      <c r="F43">
        <v>2.7120000000000002</v>
      </c>
      <c r="G43">
        <v>3.319</v>
      </c>
    </row>
    <row r="44" spans="1:7" x14ac:dyDescent="0.25">
      <c r="A44">
        <v>39</v>
      </c>
      <c r="B44" s="9">
        <v>1.304</v>
      </c>
      <c r="C44">
        <v>1.6850000000000001</v>
      </c>
      <c r="D44">
        <v>2.0230000000000001</v>
      </c>
      <c r="E44">
        <v>2.4260000000000002</v>
      </c>
      <c r="F44">
        <v>2.7080000000000002</v>
      </c>
      <c r="G44">
        <v>3.3130000000000002</v>
      </c>
    </row>
    <row r="45" spans="1:7" x14ac:dyDescent="0.25">
      <c r="A45">
        <v>40</v>
      </c>
      <c r="B45" s="9">
        <v>1.3029999999999999</v>
      </c>
      <c r="C45">
        <v>1.6839999999999999</v>
      </c>
      <c r="D45">
        <v>2.0209999999999999</v>
      </c>
      <c r="E45">
        <v>2.423</v>
      </c>
      <c r="F45">
        <v>2.7040000000000002</v>
      </c>
      <c r="G45">
        <v>3.3069999999999999</v>
      </c>
    </row>
    <row r="46" spans="1:7" x14ac:dyDescent="0.25">
      <c r="A46">
        <v>41</v>
      </c>
      <c r="B46" s="9">
        <v>1.3029999999999999</v>
      </c>
      <c r="C46">
        <v>1.6830000000000001</v>
      </c>
      <c r="D46">
        <v>2.02</v>
      </c>
      <c r="E46">
        <v>2.4209999999999998</v>
      </c>
      <c r="F46">
        <v>2.7010000000000001</v>
      </c>
      <c r="G46">
        <v>3.3010000000000002</v>
      </c>
    </row>
    <row r="47" spans="1:7" x14ac:dyDescent="0.25">
      <c r="A47">
        <v>42</v>
      </c>
      <c r="B47" s="9">
        <v>1.302</v>
      </c>
      <c r="C47">
        <v>1.6819999999999999</v>
      </c>
      <c r="D47">
        <v>2.0179999999999998</v>
      </c>
      <c r="E47">
        <v>2.4180000000000001</v>
      </c>
      <c r="F47">
        <v>2.698</v>
      </c>
      <c r="G47">
        <v>3.2959999999999998</v>
      </c>
    </row>
    <row r="48" spans="1:7" x14ac:dyDescent="0.25">
      <c r="A48">
        <v>43</v>
      </c>
      <c r="B48" s="9">
        <v>1.302</v>
      </c>
      <c r="C48">
        <v>1.681</v>
      </c>
      <c r="D48">
        <v>2.0169999999999999</v>
      </c>
      <c r="E48">
        <v>2.4159999999999999</v>
      </c>
      <c r="F48">
        <v>2.6949999999999998</v>
      </c>
      <c r="G48">
        <v>3.2909999999999999</v>
      </c>
    </row>
    <row r="49" spans="1:7" x14ac:dyDescent="0.25">
      <c r="A49">
        <v>44</v>
      </c>
      <c r="B49" s="9">
        <v>1.3009999999999999</v>
      </c>
      <c r="C49">
        <v>1.68</v>
      </c>
      <c r="D49">
        <v>2.0150000000000001</v>
      </c>
      <c r="E49">
        <v>2.4140000000000001</v>
      </c>
      <c r="F49">
        <v>2.6920000000000002</v>
      </c>
      <c r="G49">
        <v>3.286</v>
      </c>
    </row>
    <row r="50" spans="1:7" x14ac:dyDescent="0.25">
      <c r="A50">
        <v>45</v>
      </c>
      <c r="B50" s="9">
        <v>1.3009999999999999</v>
      </c>
      <c r="C50">
        <v>1.679</v>
      </c>
      <c r="D50">
        <v>2.0139999999999998</v>
      </c>
      <c r="E50">
        <v>2.4119999999999999</v>
      </c>
      <c r="F50">
        <v>2.69</v>
      </c>
      <c r="G50">
        <v>3.2810000000000001</v>
      </c>
    </row>
    <row r="51" spans="1:7" x14ac:dyDescent="0.25">
      <c r="A51">
        <v>46</v>
      </c>
      <c r="B51" s="9">
        <v>1.3</v>
      </c>
      <c r="C51">
        <v>1.679</v>
      </c>
      <c r="D51">
        <v>2.0129999999999999</v>
      </c>
      <c r="E51">
        <v>2.41</v>
      </c>
      <c r="F51">
        <v>2.6869999999999998</v>
      </c>
      <c r="G51">
        <v>3.2770000000000001</v>
      </c>
    </row>
    <row r="52" spans="1:7" x14ac:dyDescent="0.25">
      <c r="A52">
        <v>47</v>
      </c>
      <c r="B52" s="9">
        <v>1.3</v>
      </c>
      <c r="C52">
        <v>1.6779999999999999</v>
      </c>
      <c r="D52">
        <v>2.012</v>
      </c>
      <c r="E52">
        <v>2.4079999999999999</v>
      </c>
      <c r="F52">
        <v>2.6850000000000001</v>
      </c>
      <c r="G52">
        <v>3.2730000000000001</v>
      </c>
    </row>
    <row r="53" spans="1:7" x14ac:dyDescent="0.25">
      <c r="A53">
        <v>48</v>
      </c>
      <c r="B53" s="9">
        <v>1.2989999999999999</v>
      </c>
      <c r="C53">
        <v>1.677</v>
      </c>
      <c r="D53">
        <v>2.0110000000000001</v>
      </c>
      <c r="E53">
        <v>2.407</v>
      </c>
      <c r="F53">
        <v>2.6819999999999999</v>
      </c>
      <c r="G53">
        <v>3.2690000000000001</v>
      </c>
    </row>
    <row r="54" spans="1:7" x14ac:dyDescent="0.25">
      <c r="A54">
        <v>49</v>
      </c>
      <c r="B54" s="9">
        <v>1.2989999999999999</v>
      </c>
      <c r="C54">
        <v>1.677</v>
      </c>
      <c r="D54">
        <v>2.0099999999999998</v>
      </c>
      <c r="E54">
        <v>2.4049999999999998</v>
      </c>
      <c r="F54">
        <v>2.68</v>
      </c>
      <c r="G54">
        <v>3.2650000000000001</v>
      </c>
    </row>
    <row r="55" spans="1:7" x14ac:dyDescent="0.25">
      <c r="A55">
        <v>50</v>
      </c>
      <c r="B55" s="9">
        <v>1.2989999999999999</v>
      </c>
      <c r="C55">
        <v>1.6759999999999999</v>
      </c>
      <c r="D55">
        <v>2.0089999999999999</v>
      </c>
      <c r="E55">
        <v>2.403</v>
      </c>
      <c r="F55">
        <v>2.6779999999999999</v>
      </c>
      <c r="G55">
        <v>3.2610000000000001</v>
      </c>
    </row>
    <row r="56" spans="1:7" x14ac:dyDescent="0.25">
      <c r="A56">
        <v>51</v>
      </c>
      <c r="B56" s="9">
        <v>1.298</v>
      </c>
      <c r="C56">
        <v>1.675</v>
      </c>
      <c r="D56">
        <v>2.008</v>
      </c>
      <c r="E56">
        <v>2.4020000000000001</v>
      </c>
      <c r="F56">
        <v>2.6760000000000002</v>
      </c>
      <c r="G56">
        <v>3.258</v>
      </c>
    </row>
    <row r="57" spans="1:7" x14ac:dyDescent="0.25">
      <c r="A57">
        <v>52</v>
      </c>
      <c r="B57" s="9">
        <v>1.298</v>
      </c>
      <c r="C57">
        <v>1.675</v>
      </c>
      <c r="D57">
        <v>2.0070000000000001</v>
      </c>
      <c r="E57">
        <v>2.4</v>
      </c>
      <c r="F57">
        <v>2.6739999999999999</v>
      </c>
      <c r="G57">
        <v>3.2549999999999999</v>
      </c>
    </row>
    <row r="58" spans="1:7" x14ac:dyDescent="0.25">
      <c r="A58">
        <v>53</v>
      </c>
      <c r="B58" s="9">
        <v>1.298</v>
      </c>
      <c r="C58">
        <v>1.6739999999999999</v>
      </c>
      <c r="D58">
        <v>2.0059999999999998</v>
      </c>
      <c r="E58">
        <v>2.399</v>
      </c>
      <c r="F58">
        <v>2.6720000000000002</v>
      </c>
      <c r="G58">
        <v>3.2509999999999999</v>
      </c>
    </row>
    <row r="59" spans="1:7" x14ac:dyDescent="0.25">
      <c r="A59">
        <v>54</v>
      </c>
      <c r="B59" s="9">
        <v>1.2969999999999999</v>
      </c>
      <c r="C59">
        <v>1.6739999999999999</v>
      </c>
      <c r="D59">
        <v>2.0049999999999999</v>
      </c>
      <c r="E59">
        <v>2.3969999999999998</v>
      </c>
      <c r="F59">
        <v>2.67</v>
      </c>
      <c r="G59">
        <v>3.2480000000000002</v>
      </c>
    </row>
    <row r="60" spans="1:7" x14ac:dyDescent="0.25">
      <c r="A60">
        <v>55</v>
      </c>
      <c r="B60" s="9">
        <v>1.2969999999999999</v>
      </c>
      <c r="C60">
        <v>1.673</v>
      </c>
      <c r="D60">
        <v>2.004</v>
      </c>
      <c r="E60">
        <v>2.3959999999999999</v>
      </c>
      <c r="F60">
        <v>2.6680000000000001</v>
      </c>
      <c r="G60">
        <v>3.2450000000000001</v>
      </c>
    </row>
    <row r="61" spans="1:7" x14ac:dyDescent="0.25">
      <c r="A61">
        <v>56</v>
      </c>
      <c r="B61" s="9">
        <v>1.2969999999999999</v>
      </c>
      <c r="C61">
        <v>1.673</v>
      </c>
      <c r="D61">
        <v>2.0030000000000001</v>
      </c>
      <c r="E61">
        <v>2.395</v>
      </c>
      <c r="F61">
        <v>2.6669999999999998</v>
      </c>
      <c r="G61">
        <v>3.242</v>
      </c>
    </row>
    <row r="62" spans="1:7" x14ac:dyDescent="0.25">
      <c r="A62">
        <v>57</v>
      </c>
      <c r="B62" s="9">
        <v>1.2969999999999999</v>
      </c>
      <c r="C62">
        <v>1.6719999999999999</v>
      </c>
      <c r="D62">
        <v>2.0019999999999998</v>
      </c>
      <c r="E62">
        <v>2.3940000000000001</v>
      </c>
      <c r="F62">
        <v>2.665</v>
      </c>
      <c r="G62">
        <v>3.2389999999999999</v>
      </c>
    </row>
    <row r="63" spans="1:7" x14ac:dyDescent="0.25">
      <c r="A63">
        <v>58</v>
      </c>
      <c r="B63" s="9">
        <v>1.296</v>
      </c>
      <c r="C63">
        <v>1.6719999999999999</v>
      </c>
      <c r="D63">
        <v>2.0019999999999998</v>
      </c>
      <c r="E63">
        <v>2.3919999999999999</v>
      </c>
      <c r="F63">
        <v>2.6629999999999998</v>
      </c>
      <c r="G63">
        <v>3.2370000000000001</v>
      </c>
    </row>
    <row r="64" spans="1:7" x14ac:dyDescent="0.25">
      <c r="A64">
        <v>59</v>
      </c>
      <c r="B64" s="9">
        <v>1.296</v>
      </c>
      <c r="C64">
        <v>1.671</v>
      </c>
      <c r="D64">
        <v>2.0009999999999999</v>
      </c>
      <c r="E64">
        <v>2.391</v>
      </c>
      <c r="F64">
        <v>2.6619999999999999</v>
      </c>
      <c r="G64">
        <v>3.234</v>
      </c>
    </row>
    <row r="65" spans="1:7" x14ac:dyDescent="0.25">
      <c r="A65">
        <v>60</v>
      </c>
      <c r="B65" s="9">
        <v>1.296</v>
      </c>
      <c r="C65">
        <v>1.671</v>
      </c>
      <c r="D65">
        <v>2</v>
      </c>
      <c r="E65">
        <v>2.39</v>
      </c>
      <c r="F65">
        <v>2.66</v>
      </c>
      <c r="G65">
        <v>3.2320000000000002</v>
      </c>
    </row>
    <row r="66" spans="1:7" x14ac:dyDescent="0.25">
      <c r="A66">
        <v>61</v>
      </c>
      <c r="B66" s="9">
        <v>1.296</v>
      </c>
      <c r="C66">
        <v>1.67</v>
      </c>
      <c r="D66">
        <v>2</v>
      </c>
      <c r="E66">
        <v>2.3889999999999998</v>
      </c>
      <c r="F66">
        <v>2.6589999999999998</v>
      </c>
      <c r="G66">
        <v>3.2290000000000001</v>
      </c>
    </row>
    <row r="67" spans="1:7" x14ac:dyDescent="0.25">
      <c r="A67">
        <v>62</v>
      </c>
      <c r="B67" s="9">
        <v>1.2949999999999999</v>
      </c>
      <c r="C67">
        <v>1.67</v>
      </c>
      <c r="D67">
        <v>1.9990000000000001</v>
      </c>
      <c r="E67">
        <v>2.3879999999999999</v>
      </c>
      <c r="F67">
        <v>2.657</v>
      </c>
      <c r="G67">
        <v>3.2269999999999999</v>
      </c>
    </row>
    <row r="68" spans="1:7" x14ac:dyDescent="0.25">
      <c r="A68">
        <v>63</v>
      </c>
      <c r="B68" s="9">
        <v>1.2949999999999999</v>
      </c>
      <c r="C68">
        <v>1.669</v>
      </c>
      <c r="D68">
        <v>1.998</v>
      </c>
      <c r="E68">
        <v>2.387</v>
      </c>
      <c r="F68">
        <v>2.6560000000000001</v>
      </c>
      <c r="G68">
        <v>3.2250000000000001</v>
      </c>
    </row>
    <row r="69" spans="1:7" x14ac:dyDescent="0.25">
      <c r="A69">
        <v>64</v>
      </c>
      <c r="B69" s="9">
        <v>1.2949999999999999</v>
      </c>
      <c r="C69">
        <v>1.669</v>
      </c>
      <c r="D69">
        <v>1.998</v>
      </c>
      <c r="E69">
        <v>2.3860000000000001</v>
      </c>
      <c r="F69">
        <v>2.6549999999999998</v>
      </c>
      <c r="G69">
        <v>3.2229999999999999</v>
      </c>
    </row>
    <row r="70" spans="1:7" x14ac:dyDescent="0.25">
      <c r="A70">
        <v>65</v>
      </c>
      <c r="B70" s="9">
        <v>1.2949999999999999</v>
      </c>
      <c r="C70">
        <v>1.669</v>
      </c>
      <c r="D70">
        <v>1.9970000000000001</v>
      </c>
      <c r="E70">
        <v>2.3849999999999998</v>
      </c>
      <c r="F70">
        <v>2.6539999999999999</v>
      </c>
      <c r="G70">
        <v>3.22</v>
      </c>
    </row>
    <row r="71" spans="1:7" x14ac:dyDescent="0.25">
      <c r="A71">
        <v>66</v>
      </c>
      <c r="B71" s="9">
        <v>1.2949999999999999</v>
      </c>
      <c r="C71">
        <v>1.6679999999999999</v>
      </c>
      <c r="D71">
        <v>1.9970000000000001</v>
      </c>
      <c r="E71">
        <v>2.3839999999999999</v>
      </c>
      <c r="F71">
        <v>2.6520000000000001</v>
      </c>
      <c r="G71">
        <v>3.218</v>
      </c>
    </row>
    <row r="72" spans="1:7" x14ac:dyDescent="0.25">
      <c r="A72">
        <v>67</v>
      </c>
      <c r="B72" s="9">
        <v>1.294</v>
      </c>
      <c r="C72">
        <v>1.6679999999999999</v>
      </c>
      <c r="D72">
        <v>1.996</v>
      </c>
      <c r="E72">
        <v>2.383</v>
      </c>
      <c r="F72">
        <v>2.6509999999999998</v>
      </c>
      <c r="G72">
        <v>3.2160000000000002</v>
      </c>
    </row>
    <row r="73" spans="1:7" x14ac:dyDescent="0.25">
      <c r="A73">
        <v>68</v>
      </c>
      <c r="B73" s="9">
        <v>1.294</v>
      </c>
      <c r="C73">
        <v>1.6679999999999999</v>
      </c>
      <c r="D73">
        <v>1.9950000000000001</v>
      </c>
      <c r="E73">
        <v>2.3820000000000001</v>
      </c>
      <c r="F73">
        <v>2.65</v>
      </c>
      <c r="G73">
        <v>3.214</v>
      </c>
    </row>
    <row r="74" spans="1:7" x14ac:dyDescent="0.25">
      <c r="A74">
        <v>69</v>
      </c>
      <c r="B74" s="9">
        <v>1.294</v>
      </c>
      <c r="C74">
        <v>1.667</v>
      </c>
      <c r="D74">
        <v>1.9950000000000001</v>
      </c>
      <c r="E74">
        <v>2.3820000000000001</v>
      </c>
      <c r="F74">
        <v>2.649</v>
      </c>
      <c r="G74">
        <v>3.2130000000000001</v>
      </c>
    </row>
    <row r="75" spans="1:7" x14ac:dyDescent="0.25">
      <c r="A75">
        <v>70</v>
      </c>
      <c r="B75" s="9">
        <v>1.294</v>
      </c>
      <c r="C75">
        <v>1.667</v>
      </c>
      <c r="D75">
        <v>1.994</v>
      </c>
      <c r="E75">
        <v>2.3809999999999998</v>
      </c>
      <c r="F75">
        <v>2.6480000000000001</v>
      </c>
      <c r="G75">
        <v>3.2109999999999999</v>
      </c>
    </row>
    <row r="76" spans="1:7" x14ac:dyDescent="0.25">
      <c r="A76">
        <v>71</v>
      </c>
      <c r="B76" s="9">
        <v>1.294</v>
      </c>
      <c r="C76">
        <v>1.667</v>
      </c>
      <c r="D76">
        <v>1.994</v>
      </c>
      <c r="E76">
        <v>2.38</v>
      </c>
      <c r="F76">
        <v>2.6469999999999998</v>
      </c>
      <c r="G76">
        <v>3.2090000000000001</v>
      </c>
    </row>
    <row r="77" spans="1:7" x14ac:dyDescent="0.25">
      <c r="A77">
        <v>72</v>
      </c>
      <c r="B77" s="9">
        <v>1.2929999999999999</v>
      </c>
      <c r="C77">
        <v>1.6659999999999999</v>
      </c>
      <c r="D77">
        <v>1.9930000000000001</v>
      </c>
      <c r="E77">
        <v>2.379</v>
      </c>
      <c r="F77">
        <v>2.6459999999999999</v>
      </c>
      <c r="G77">
        <v>3.2069999999999999</v>
      </c>
    </row>
    <row r="78" spans="1:7" x14ac:dyDescent="0.25">
      <c r="A78">
        <v>73</v>
      </c>
      <c r="B78" s="9">
        <v>1.2929999999999999</v>
      </c>
      <c r="C78">
        <v>1.6659999999999999</v>
      </c>
      <c r="D78">
        <v>1.9930000000000001</v>
      </c>
      <c r="E78">
        <v>2.379</v>
      </c>
      <c r="F78">
        <v>2.645</v>
      </c>
      <c r="G78">
        <v>3.206</v>
      </c>
    </row>
    <row r="79" spans="1:7" x14ac:dyDescent="0.25">
      <c r="A79">
        <v>74</v>
      </c>
      <c r="B79" s="9">
        <v>1.2929999999999999</v>
      </c>
      <c r="C79">
        <v>1.6659999999999999</v>
      </c>
      <c r="D79">
        <v>1.9930000000000001</v>
      </c>
      <c r="E79">
        <v>2.3780000000000001</v>
      </c>
      <c r="F79">
        <v>2.6440000000000001</v>
      </c>
      <c r="G79">
        <v>3.2040000000000002</v>
      </c>
    </row>
    <row r="80" spans="1:7" x14ac:dyDescent="0.25">
      <c r="A80">
        <v>75</v>
      </c>
      <c r="B80" s="9">
        <v>1.2929999999999999</v>
      </c>
      <c r="C80">
        <v>1.665</v>
      </c>
      <c r="D80">
        <v>1.992</v>
      </c>
      <c r="E80">
        <v>2.3769999999999998</v>
      </c>
      <c r="F80">
        <v>2.6429999999999998</v>
      </c>
      <c r="G80">
        <v>3.202</v>
      </c>
    </row>
    <row r="81" spans="1:7" x14ac:dyDescent="0.25">
      <c r="A81">
        <v>76</v>
      </c>
      <c r="B81" s="9">
        <v>1.2929999999999999</v>
      </c>
      <c r="C81">
        <v>1.665</v>
      </c>
      <c r="D81">
        <v>1.992</v>
      </c>
      <c r="E81">
        <v>2.3759999999999999</v>
      </c>
      <c r="F81">
        <v>2.6419999999999999</v>
      </c>
      <c r="G81">
        <v>3.2010000000000001</v>
      </c>
    </row>
    <row r="82" spans="1:7" x14ac:dyDescent="0.25">
      <c r="A82">
        <v>77</v>
      </c>
      <c r="B82" s="9">
        <v>1.2929999999999999</v>
      </c>
      <c r="C82">
        <v>1.665</v>
      </c>
      <c r="D82">
        <v>1.9910000000000001</v>
      </c>
      <c r="E82">
        <v>2.3759999999999999</v>
      </c>
      <c r="F82">
        <v>2.641</v>
      </c>
      <c r="G82">
        <v>3.1989999999999998</v>
      </c>
    </row>
    <row r="83" spans="1:7" x14ac:dyDescent="0.25">
      <c r="A83">
        <v>78</v>
      </c>
      <c r="B83" s="9">
        <v>1.292</v>
      </c>
      <c r="C83">
        <v>1.665</v>
      </c>
      <c r="D83">
        <v>1.9910000000000001</v>
      </c>
      <c r="E83">
        <v>2.375</v>
      </c>
      <c r="F83">
        <v>2.64</v>
      </c>
      <c r="G83">
        <v>3.198</v>
      </c>
    </row>
    <row r="84" spans="1:7" x14ac:dyDescent="0.25">
      <c r="A84">
        <v>79</v>
      </c>
      <c r="B84" s="9">
        <v>1.292</v>
      </c>
      <c r="C84">
        <v>1.6639999999999999</v>
      </c>
      <c r="D84">
        <v>1.99</v>
      </c>
      <c r="E84">
        <v>2.3740000000000001</v>
      </c>
      <c r="F84">
        <v>2.64</v>
      </c>
      <c r="G84">
        <v>3.1970000000000001</v>
      </c>
    </row>
    <row r="85" spans="1:7" x14ac:dyDescent="0.25">
      <c r="A85">
        <v>80</v>
      </c>
      <c r="B85" s="9">
        <v>1.292</v>
      </c>
      <c r="C85">
        <v>1.6639999999999999</v>
      </c>
      <c r="D85">
        <v>1.99</v>
      </c>
      <c r="E85">
        <v>2.3740000000000001</v>
      </c>
      <c r="F85">
        <v>2.6389999999999998</v>
      </c>
      <c r="G85">
        <v>3.1949999999999998</v>
      </c>
    </row>
    <row r="86" spans="1:7" x14ac:dyDescent="0.25">
      <c r="A86">
        <v>81</v>
      </c>
      <c r="B86" s="9">
        <v>1.292</v>
      </c>
      <c r="C86">
        <v>1.6639999999999999</v>
      </c>
      <c r="D86">
        <v>1.99</v>
      </c>
      <c r="E86">
        <v>2.3730000000000002</v>
      </c>
      <c r="F86">
        <v>2.6379999999999999</v>
      </c>
      <c r="G86">
        <v>3.194</v>
      </c>
    </row>
    <row r="87" spans="1:7" x14ac:dyDescent="0.25">
      <c r="A87">
        <v>82</v>
      </c>
      <c r="B87" s="9">
        <v>1.292</v>
      </c>
      <c r="C87">
        <v>1.6639999999999999</v>
      </c>
      <c r="D87">
        <v>1.9890000000000001</v>
      </c>
      <c r="E87">
        <v>2.3730000000000002</v>
      </c>
      <c r="F87">
        <v>2.637</v>
      </c>
      <c r="G87">
        <v>3.1930000000000001</v>
      </c>
    </row>
    <row r="88" spans="1:7" x14ac:dyDescent="0.25">
      <c r="A88">
        <v>83</v>
      </c>
      <c r="B88" s="9">
        <v>1.292</v>
      </c>
      <c r="C88">
        <v>1.663</v>
      </c>
      <c r="D88">
        <v>1.9890000000000001</v>
      </c>
      <c r="E88">
        <v>2.3719999999999999</v>
      </c>
      <c r="F88">
        <v>2.6360000000000001</v>
      </c>
      <c r="G88">
        <v>3.1909999999999998</v>
      </c>
    </row>
    <row r="89" spans="1:7" x14ac:dyDescent="0.25">
      <c r="A89">
        <v>84</v>
      </c>
      <c r="B89" s="9">
        <v>1.292</v>
      </c>
      <c r="C89">
        <v>1.663</v>
      </c>
      <c r="D89">
        <v>1.9890000000000001</v>
      </c>
      <c r="E89">
        <v>2.3719999999999999</v>
      </c>
      <c r="F89">
        <v>2.6360000000000001</v>
      </c>
      <c r="G89">
        <v>3.19</v>
      </c>
    </row>
    <row r="90" spans="1:7" x14ac:dyDescent="0.25">
      <c r="A90">
        <v>85</v>
      </c>
      <c r="B90" s="9">
        <v>1.292</v>
      </c>
      <c r="C90">
        <v>1.663</v>
      </c>
      <c r="D90">
        <v>1.988</v>
      </c>
      <c r="E90">
        <v>2.371</v>
      </c>
      <c r="F90">
        <v>2.6349999999999998</v>
      </c>
      <c r="G90">
        <v>3.1890000000000001</v>
      </c>
    </row>
    <row r="91" spans="1:7" x14ac:dyDescent="0.25">
      <c r="A91">
        <v>86</v>
      </c>
      <c r="B91" s="9">
        <v>1.2909999999999999</v>
      </c>
      <c r="C91">
        <v>1.663</v>
      </c>
      <c r="D91">
        <v>1.988</v>
      </c>
      <c r="E91">
        <v>2.37</v>
      </c>
      <c r="F91">
        <v>2.6339999999999999</v>
      </c>
      <c r="G91">
        <v>3.1880000000000002</v>
      </c>
    </row>
    <row r="92" spans="1:7" x14ac:dyDescent="0.25">
      <c r="A92">
        <v>87</v>
      </c>
      <c r="B92" s="9">
        <v>1.2909999999999999</v>
      </c>
      <c r="C92">
        <v>1.663</v>
      </c>
      <c r="D92">
        <v>1.988</v>
      </c>
      <c r="E92">
        <v>2.37</v>
      </c>
      <c r="F92">
        <v>2.6339999999999999</v>
      </c>
      <c r="G92">
        <v>3.1869999999999998</v>
      </c>
    </row>
    <row r="93" spans="1:7" x14ac:dyDescent="0.25">
      <c r="A93">
        <v>88</v>
      </c>
      <c r="B93" s="9">
        <v>1.2909999999999999</v>
      </c>
      <c r="C93">
        <v>1.6619999999999999</v>
      </c>
      <c r="D93">
        <v>1.9870000000000001</v>
      </c>
      <c r="E93">
        <v>2.3690000000000002</v>
      </c>
      <c r="F93">
        <v>2.633</v>
      </c>
      <c r="G93">
        <v>3.1850000000000001</v>
      </c>
    </row>
    <row r="94" spans="1:7" x14ac:dyDescent="0.25">
      <c r="A94">
        <v>89</v>
      </c>
      <c r="B94" s="9">
        <v>1.2909999999999999</v>
      </c>
      <c r="C94">
        <v>1.6619999999999999</v>
      </c>
      <c r="D94">
        <v>1.9870000000000001</v>
      </c>
      <c r="E94">
        <v>2.3690000000000002</v>
      </c>
      <c r="F94">
        <v>2.6320000000000001</v>
      </c>
      <c r="G94">
        <v>3.1840000000000002</v>
      </c>
    </row>
    <row r="95" spans="1:7" x14ac:dyDescent="0.25">
      <c r="A95">
        <v>90</v>
      </c>
      <c r="B95" s="9">
        <v>1.2909999999999999</v>
      </c>
      <c r="C95">
        <v>1.6619999999999999</v>
      </c>
      <c r="D95">
        <v>1.9870000000000001</v>
      </c>
      <c r="E95">
        <v>2.3679999999999999</v>
      </c>
      <c r="F95">
        <v>2.6320000000000001</v>
      </c>
      <c r="G95">
        <v>3.1829999999999998</v>
      </c>
    </row>
    <row r="96" spans="1:7" x14ac:dyDescent="0.25">
      <c r="A96">
        <v>91</v>
      </c>
      <c r="B96" s="9">
        <v>1.2909999999999999</v>
      </c>
      <c r="C96">
        <v>1.6619999999999999</v>
      </c>
      <c r="D96">
        <v>1.986</v>
      </c>
      <c r="E96">
        <v>2.3679999999999999</v>
      </c>
      <c r="F96">
        <v>2.6309999999999998</v>
      </c>
      <c r="G96">
        <v>3.1819999999999999</v>
      </c>
    </row>
    <row r="97" spans="1:7" x14ac:dyDescent="0.25">
      <c r="A97">
        <v>92</v>
      </c>
      <c r="B97" s="9">
        <v>1.2909999999999999</v>
      </c>
      <c r="C97">
        <v>1.6619999999999999</v>
      </c>
      <c r="D97">
        <v>1.986</v>
      </c>
      <c r="E97">
        <v>2.3679999999999999</v>
      </c>
      <c r="F97">
        <v>2.63</v>
      </c>
      <c r="G97">
        <v>3.181</v>
      </c>
    </row>
    <row r="98" spans="1:7" x14ac:dyDescent="0.25">
      <c r="A98">
        <v>93</v>
      </c>
      <c r="B98" s="9">
        <v>1.2909999999999999</v>
      </c>
      <c r="C98">
        <v>1.661</v>
      </c>
      <c r="D98">
        <v>1.986</v>
      </c>
      <c r="E98">
        <v>2.367</v>
      </c>
      <c r="F98">
        <v>2.63</v>
      </c>
      <c r="G98">
        <v>3.18</v>
      </c>
    </row>
    <row r="99" spans="1:7" x14ac:dyDescent="0.25">
      <c r="A99">
        <v>94</v>
      </c>
      <c r="B99" s="9">
        <v>1.2909999999999999</v>
      </c>
      <c r="C99">
        <v>1.661</v>
      </c>
      <c r="D99">
        <v>1.986</v>
      </c>
      <c r="E99">
        <v>2.367</v>
      </c>
      <c r="F99">
        <v>2.629</v>
      </c>
      <c r="G99">
        <v>3.1789999999999998</v>
      </c>
    </row>
    <row r="100" spans="1:7" x14ac:dyDescent="0.25">
      <c r="A100">
        <v>95</v>
      </c>
      <c r="B100" s="9">
        <v>1.2909999999999999</v>
      </c>
      <c r="C100">
        <v>1.661</v>
      </c>
      <c r="D100">
        <v>1.9850000000000001</v>
      </c>
      <c r="E100">
        <v>2.3660000000000001</v>
      </c>
      <c r="F100">
        <v>2.629</v>
      </c>
      <c r="G100">
        <v>3.1779999999999999</v>
      </c>
    </row>
    <row r="101" spans="1:7" x14ac:dyDescent="0.25">
      <c r="A101">
        <v>96</v>
      </c>
      <c r="B101" s="9">
        <v>1.29</v>
      </c>
      <c r="C101">
        <v>1.661</v>
      </c>
      <c r="D101">
        <v>1.9850000000000001</v>
      </c>
      <c r="E101">
        <v>2.3660000000000001</v>
      </c>
      <c r="F101">
        <v>2.6280000000000001</v>
      </c>
      <c r="G101">
        <v>3.177</v>
      </c>
    </row>
    <row r="102" spans="1:7" x14ac:dyDescent="0.25">
      <c r="A102">
        <v>97</v>
      </c>
      <c r="B102" s="9">
        <v>1.29</v>
      </c>
      <c r="C102">
        <v>1.661</v>
      </c>
      <c r="D102">
        <v>1.9850000000000001</v>
      </c>
      <c r="E102">
        <v>2.3650000000000002</v>
      </c>
      <c r="F102">
        <v>2.6269999999999998</v>
      </c>
      <c r="G102">
        <v>3.1760000000000002</v>
      </c>
    </row>
    <row r="103" spans="1:7" x14ac:dyDescent="0.25">
      <c r="A103">
        <v>98</v>
      </c>
      <c r="B103" s="9">
        <v>1.29</v>
      </c>
      <c r="C103">
        <v>1.661</v>
      </c>
      <c r="D103">
        <v>1.984</v>
      </c>
      <c r="E103">
        <v>2.3650000000000002</v>
      </c>
      <c r="F103">
        <v>2.6269999999999998</v>
      </c>
      <c r="G103">
        <v>3.1749999999999998</v>
      </c>
    </row>
    <row r="104" spans="1:7" x14ac:dyDescent="0.25">
      <c r="A104">
        <v>99</v>
      </c>
      <c r="B104" s="9">
        <v>1.29</v>
      </c>
      <c r="C104">
        <v>1.66</v>
      </c>
      <c r="D104">
        <v>1.984</v>
      </c>
      <c r="E104">
        <v>2.3650000000000002</v>
      </c>
      <c r="F104">
        <v>2.6259999999999999</v>
      </c>
      <c r="G104">
        <v>3.1749999999999998</v>
      </c>
    </row>
    <row r="105" spans="1:7" x14ac:dyDescent="0.25">
      <c r="A105">
        <v>100</v>
      </c>
      <c r="B105" s="9">
        <v>1.29</v>
      </c>
      <c r="C105">
        <v>1.66</v>
      </c>
      <c r="D105">
        <v>1.984</v>
      </c>
      <c r="E105">
        <v>2.3639999999999999</v>
      </c>
      <c r="F105">
        <v>2.6259999999999999</v>
      </c>
      <c r="G105">
        <v>3.1739999999999999</v>
      </c>
    </row>
    <row r="106" spans="1:7" x14ac:dyDescent="0.25">
      <c r="A106" t="s">
        <v>1</v>
      </c>
      <c r="B106" s="9">
        <v>1.282</v>
      </c>
      <c r="C106">
        <v>1.645</v>
      </c>
      <c r="D106">
        <v>1.96</v>
      </c>
      <c r="E106">
        <v>2.3260000000000001</v>
      </c>
      <c r="F106">
        <v>2.5760000000000001</v>
      </c>
      <c r="G106">
        <v>3.09</v>
      </c>
    </row>
    <row r="111" spans="1:7" x14ac:dyDescent="0.25">
      <c r="A111" s="1" t="s">
        <v>3</v>
      </c>
    </row>
  </sheetData>
  <hyperlinks>
    <hyperlink ref="A111"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16" workbookViewId="0">
      <selection activeCell="O18" sqref="O18:P27"/>
    </sheetView>
  </sheetViews>
  <sheetFormatPr defaultRowHeight="15" x14ac:dyDescent="0.25"/>
  <cols>
    <col min="1" max="1" width="23.85546875" bestFit="1" customWidth="1"/>
    <col min="2" max="2" width="18.5703125" customWidth="1"/>
    <col min="15" max="15" width="14.140625" bestFit="1" customWidth="1"/>
    <col min="16" max="16" width="13.140625" bestFit="1" customWidth="1"/>
  </cols>
  <sheetData>
    <row r="1" spans="1:19" x14ac:dyDescent="0.25">
      <c r="A1" s="3" t="s">
        <v>5</v>
      </c>
      <c r="B1" s="8">
        <v>2478200</v>
      </c>
    </row>
    <row r="2" spans="1:19" x14ac:dyDescent="0.25">
      <c r="A2" s="3" t="s">
        <v>6</v>
      </c>
      <c r="B2" s="8">
        <v>16477</v>
      </c>
      <c r="H2" s="15" t="s">
        <v>37</v>
      </c>
      <c r="I2" s="15" t="s">
        <v>38</v>
      </c>
      <c r="J2" s="15" t="s">
        <v>39</v>
      </c>
      <c r="K2" s="15" t="s">
        <v>40</v>
      </c>
      <c r="L2" s="15" t="s">
        <v>41</v>
      </c>
      <c r="M2" s="15" t="s">
        <v>5</v>
      </c>
      <c r="N2" s="15" t="s">
        <v>42</v>
      </c>
      <c r="O2" s="15" t="s">
        <v>43</v>
      </c>
      <c r="P2" s="15" t="s">
        <v>44</v>
      </c>
      <c r="Q2" s="15" t="s">
        <v>45</v>
      </c>
      <c r="R2" s="15" t="s">
        <v>46</v>
      </c>
      <c r="S2" s="15" t="s">
        <v>47</v>
      </c>
    </row>
    <row r="3" spans="1:19" x14ac:dyDescent="0.25">
      <c r="A3" s="3" t="s">
        <v>7</v>
      </c>
      <c r="B3" s="8">
        <v>493102</v>
      </c>
      <c r="H3" s="16">
        <v>80481140</v>
      </c>
      <c r="I3" s="16">
        <v>8955</v>
      </c>
      <c r="J3" s="18">
        <v>493102</v>
      </c>
      <c r="K3" s="18" t="s">
        <v>48</v>
      </c>
      <c r="L3" s="16">
        <v>16477</v>
      </c>
      <c r="M3" s="16">
        <v>2478200</v>
      </c>
      <c r="N3" s="18" t="s">
        <v>49</v>
      </c>
      <c r="O3" s="19">
        <v>41109</v>
      </c>
      <c r="P3" s="16">
        <v>288</v>
      </c>
      <c r="Q3" s="16">
        <v>1</v>
      </c>
      <c r="R3" s="18" t="s">
        <v>50</v>
      </c>
      <c r="S3" s="18" t="s">
        <v>50</v>
      </c>
    </row>
    <row r="4" spans="1:19" x14ac:dyDescent="0.25">
      <c r="A4" s="3" t="s">
        <v>8</v>
      </c>
      <c r="B4" s="8" t="s">
        <v>34</v>
      </c>
      <c r="H4" s="16">
        <v>80478256</v>
      </c>
      <c r="I4" s="16">
        <v>8955</v>
      </c>
      <c r="J4" s="18">
        <v>493102</v>
      </c>
      <c r="K4" s="18" t="s">
        <v>48</v>
      </c>
      <c r="L4" s="16">
        <v>16477</v>
      </c>
      <c r="M4" s="16">
        <v>2478200</v>
      </c>
      <c r="N4" s="18" t="s">
        <v>49</v>
      </c>
      <c r="O4" s="19">
        <v>41064</v>
      </c>
      <c r="P4" s="16">
        <v>27</v>
      </c>
      <c r="Q4" s="16">
        <v>1</v>
      </c>
      <c r="R4" s="18" t="s">
        <v>50</v>
      </c>
      <c r="S4" s="18" t="s">
        <v>50</v>
      </c>
    </row>
    <row r="5" spans="1:19" x14ac:dyDescent="0.25">
      <c r="A5" s="3" t="s">
        <v>9</v>
      </c>
      <c r="B5" s="8" t="s">
        <v>35</v>
      </c>
      <c r="H5" s="16">
        <v>80476517</v>
      </c>
      <c r="I5" s="16">
        <v>8955</v>
      </c>
      <c r="J5" s="18">
        <v>493102</v>
      </c>
      <c r="K5" s="18" t="s">
        <v>48</v>
      </c>
      <c r="L5" s="16">
        <v>16477</v>
      </c>
      <c r="M5" s="16">
        <v>2478200</v>
      </c>
      <c r="N5" s="18" t="s">
        <v>49</v>
      </c>
      <c r="O5" s="19">
        <v>41149</v>
      </c>
      <c r="P5" s="16">
        <v>159</v>
      </c>
      <c r="Q5" s="16">
        <v>1</v>
      </c>
      <c r="R5" s="18" t="s">
        <v>50</v>
      </c>
      <c r="S5" s="18" t="s">
        <v>50</v>
      </c>
    </row>
    <row r="6" spans="1:19" x14ac:dyDescent="0.25">
      <c r="A6" s="3" t="s">
        <v>20</v>
      </c>
      <c r="B6" s="8" t="s">
        <v>36</v>
      </c>
      <c r="H6" s="16">
        <v>80475815</v>
      </c>
      <c r="I6" s="16">
        <v>8955</v>
      </c>
      <c r="J6" s="18">
        <v>493102</v>
      </c>
      <c r="K6" s="18" t="s">
        <v>48</v>
      </c>
      <c r="L6" s="16">
        <v>16477</v>
      </c>
      <c r="M6" s="16">
        <v>2478200</v>
      </c>
      <c r="N6" s="18" t="s">
        <v>49</v>
      </c>
      <c r="O6" s="19">
        <v>41165</v>
      </c>
      <c r="P6" s="16">
        <v>136</v>
      </c>
      <c r="Q6" s="16">
        <v>1</v>
      </c>
      <c r="R6" s="18" t="s">
        <v>50</v>
      </c>
      <c r="S6" s="18" t="s">
        <v>50</v>
      </c>
    </row>
    <row r="7" spans="1:19" x14ac:dyDescent="0.25">
      <c r="A7" s="3" t="s">
        <v>21</v>
      </c>
      <c r="B7" s="8" t="s">
        <v>27</v>
      </c>
      <c r="H7" s="16">
        <v>80474975</v>
      </c>
      <c r="I7" s="16">
        <v>8955</v>
      </c>
      <c r="J7" s="18">
        <v>493102</v>
      </c>
      <c r="K7" s="18" t="s">
        <v>48</v>
      </c>
      <c r="L7" s="16">
        <v>16477</v>
      </c>
      <c r="M7" s="16">
        <v>2478200</v>
      </c>
      <c r="N7" s="18" t="s">
        <v>49</v>
      </c>
      <c r="O7" s="19">
        <v>41130</v>
      </c>
      <c r="P7" s="16">
        <v>107</v>
      </c>
      <c r="Q7" s="16">
        <v>1</v>
      </c>
      <c r="R7" s="18" t="s">
        <v>50</v>
      </c>
      <c r="S7" s="18" t="s">
        <v>50</v>
      </c>
    </row>
    <row r="8" spans="1:19" x14ac:dyDescent="0.25">
      <c r="A8" s="3"/>
      <c r="H8" s="16">
        <v>80475005</v>
      </c>
      <c r="I8" s="16">
        <v>8955</v>
      </c>
      <c r="J8" s="18">
        <v>493102</v>
      </c>
      <c r="K8" s="18" t="s">
        <v>48</v>
      </c>
      <c r="L8" s="16">
        <v>16477</v>
      </c>
      <c r="M8" s="16">
        <v>2478200</v>
      </c>
      <c r="N8" s="18" t="s">
        <v>49</v>
      </c>
      <c r="O8" s="19">
        <v>41162</v>
      </c>
      <c r="P8" s="16">
        <v>141</v>
      </c>
      <c r="Q8" s="16">
        <v>1</v>
      </c>
      <c r="R8" s="18" t="s">
        <v>50</v>
      </c>
      <c r="S8" s="18" t="s">
        <v>50</v>
      </c>
    </row>
    <row r="9" spans="1:19" x14ac:dyDescent="0.25">
      <c r="A9" s="3" t="s">
        <v>28</v>
      </c>
      <c r="B9" s="3" t="s">
        <v>10</v>
      </c>
      <c r="C9" s="3" t="s">
        <v>29</v>
      </c>
      <c r="H9" s="16">
        <v>80474119</v>
      </c>
      <c r="I9" s="16">
        <v>8955</v>
      </c>
      <c r="J9" s="18">
        <v>493102</v>
      </c>
      <c r="K9" s="18" t="s">
        <v>48</v>
      </c>
      <c r="L9" s="16">
        <v>16477</v>
      </c>
      <c r="M9" s="16">
        <v>2478200</v>
      </c>
      <c r="N9" s="18" t="s">
        <v>49</v>
      </c>
      <c r="O9" s="19">
        <v>41078</v>
      </c>
      <c r="P9" s="16">
        <v>45</v>
      </c>
      <c r="Q9" s="16">
        <v>1</v>
      </c>
      <c r="R9" s="18" t="s">
        <v>50</v>
      </c>
      <c r="S9" s="18" t="s">
        <v>50</v>
      </c>
    </row>
    <row r="10" spans="1:19" x14ac:dyDescent="0.25">
      <c r="A10" s="13">
        <v>41064</v>
      </c>
      <c r="B10">
        <v>2.7E-2</v>
      </c>
      <c r="C10" s="8">
        <v>493102</v>
      </c>
      <c r="H10" s="16">
        <v>80473339</v>
      </c>
      <c r="I10" s="16">
        <v>8955</v>
      </c>
      <c r="J10" s="18">
        <v>493102</v>
      </c>
      <c r="K10" s="18" t="s">
        <v>48</v>
      </c>
      <c r="L10" s="16">
        <v>16477</v>
      </c>
      <c r="M10" s="16">
        <v>2478200</v>
      </c>
      <c r="N10" s="18" t="s">
        <v>49</v>
      </c>
      <c r="O10" s="19">
        <v>41100</v>
      </c>
      <c r="P10" s="16">
        <v>40</v>
      </c>
      <c r="Q10" s="16">
        <v>1</v>
      </c>
      <c r="R10" s="18" t="s">
        <v>50</v>
      </c>
      <c r="S10" s="18" t="s">
        <v>50</v>
      </c>
    </row>
    <row r="11" spans="1:19" x14ac:dyDescent="0.25">
      <c r="A11" s="14">
        <v>41078</v>
      </c>
      <c r="B11">
        <v>4.4999999999999998E-2</v>
      </c>
      <c r="C11" s="8">
        <v>493102</v>
      </c>
      <c r="H11" s="16">
        <v>80472609</v>
      </c>
      <c r="I11" s="16">
        <v>8955</v>
      </c>
      <c r="J11" s="18">
        <v>493102</v>
      </c>
      <c r="K11" s="18" t="s">
        <v>48</v>
      </c>
      <c r="L11" s="16">
        <v>16477</v>
      </c>
      <c r="M11" s="16">
        <v>2478200</v>
      </c>
      <c r="N11" s="18" t="s">
        <v>49</v>
      </c>
      <c r="O11" s="19">
        <v>41137</v>
      </c>
      <c r="P11" s="16">
        <v>128</v>
      </c>
      <c r="Q11" s="16">
        <v>1</v>
      </c>
      <c r="R11" s="18" t="s">
        <v>50</v>
      </c>
      <c r="S11" s="18" t="s">
        <v>50</v>
      </c>
    </row>
    <row r="12" spans="1:19" x14ac:dyDescent="0.25">
      <c r="A12" s="13">
        <v>41092</v>
      </c>
      <c r="B12">
        <v>4.2999999999999997E-2</v>
      </c>
      <c r="C12" s="8">
        <v>493102</v>
      </c>
      <c r="H12" s="16">
        <v>80471811</v>
      </c>
      <c r="I12" s="16">
        <v>8955</v>
      </c>
      <c r="J12" s="18">
        <v>493102</v>
      </c>
      <c r="K12" s="18" t="s">
        <v>48</v>
      </c>
      <c r="L12" s="16">
        <v>16477</v>
      </c>
      <c r="M12" s="16">
        <v>2478200</v>
      </c>
      <c r="N12" s="18" t="s">
        <v>49</v>
      </c>
      <c r="O12" s="19">
        <v>41114</v>
      </c>
      <c r="P12" s="16">
        <v>92</v>
      </c>
      <c r="Q12" s="16">
        <v>1</v>
      </c>
      <c r="R12" s="18" t="s">
        <v>50</v>
      </c>
      <c r="S12" s="18" t="s">
        <v>50</v>
      </c>
    </row>
    <row r="13" spans="1:19" x14ac:dyDescent="0.25">
      <c r="A13" s="14">
        <v>41100</v>
      </c>
      <c r="B13">
        <v>0.04</v>
      </c>
      <c r="C13" s="8">
        <v>493102</v>
      </c>
      <c r="H13" s="16">
        <v>80471814</v>
      </c>
      <c r="I13" s="16">
        <v>8955</v>
      </c>
      <c r="J13" s="18">
        <v>493102</v>
      </c>
      <c r="K13" s="18" t="s">
        <v>48</v>
      </c>
      <c r="L13" s="16">
        <v>16477</v>
      </c>
      <c r="M13" s="16">
        <v>2478200</v>
      </c>
      <c r="N13" s="18" t="s">
        <v>49</v>
      </c>
      <c r="O13" s="19">
        <v>41122</v>
      </c>
      <c r="P13" s="16">
        <v>115</v>
      </c>
      <c r="Q13" s="16">
        <v>1</v>
      </c>
      <c r="R13" s="18" t="s">
        <v>50</v>
      </c>
      <c r="S13" s="18" t="s">
        <v>50</v>
      </c>
    </row>
    <row r="14" spans="1:19" x14ac:dyDescent="0.25">
      <c r="A14" s="13">
        <v>41109</v>
      </c>
      <c r="B14">
        <v>0.28799999999999998</v>
      </c>
      <c r="C14" s="8">
        <v>493102</v>
      </c>
      <c r="H14" s="16">
        <v>80471060</v>
      </c>
      <c r="I14" s="16">
        <v>8955</v>
      </c>
      <c r="J14" s="18">
        <v>493102</v>
      </c>
      <c r="K14" s="18" t="s">
        <v>48</v>
      </c>
      <c r="L14" s="16">
        <v>16477</v>
      </c>
      <c r="M14" s="16">
        <v>2478200</v>
      </c>
      <c r="N14" s="18" t="s">
        <v>49</v>
      </c>
      <c r="O14" s="19">
        <v>41144</v>
      </c>
      <c r="P14" s="16">
        <v>157</v>
      </c>
      <c r="Q14" s="16">
        <v>1</v>
      </c>
      <c r="R14" s="18" t="s">
        <v>50</v>
      </c>
      <c r="S14" s="18" t="s">
        <v>50</v>
      </c>
    </row>
    <row r="15" spans="1:19" x14ac:dyDescent="0.25">
      <c r="A15" s="13">
        <v>41114</v>
      </c>
      <c r="B15">
        <v>9.1999999999999998E-2</v>
      </c>
      <c r="C15" s="8">
        <v>493102</v>
      </c>
      <c r="H15" s="16">
        <v>80470191</v>
      </c>
      <c r="I15" s="16">
        <v>8955</v>
      </c>
      <c r="J15" s="18">
        <v>493102</v>
      </c>
      <c r="K15" s="18" t="s">
        <v>48</v>
      </c>
      <c r="L15" s="16">
        <v>16477</v>
      </c>
      <c r="M15" s="16">
        <v>2478200</v>
      </c>
      <c r="N15" s="18" t="s">
        <v>49</v>
      </c>
      <c r="O15" s="19">
        <v>41092</v>
      </c>
      <c r="P15" s="16">
        <v>43</v>
      </c>
      <c r="Q15" s="16">
        <v>1</v>
      </c>
      <c r="R15" s="18" t="s">
        <v>50</v>
      </c>
      <c r="S15" s="18" t="s">
        <v>50</v>
      </c>
    </row>
    <row r="16" spans="1:19" x14ac:dyDescent="0.25">
      <c r="A16" s="13">
        <v>41122</v>
      </c>
      <c r="B16">
        <v>0.115</v>
      </c>
      <c r="C16" s="8">
        <v>493102</v>
      </c>
      <c r="H16" s="17"/>
    </row>
    <row r="17" spans="1:19" x14ac:dyDescent="0.25">
      <c r="A17" s="13">
        <v>41130</v>
      </c>
      <c r="B17">
        <v>0.107</v>
      </c>
      <c r="C17" s="8">
        <v>493102</v>
      </c>
      <c r="H17" s="15" t="s">
        <v>51</v>
      </c>
      <c r="I17" s="15" t="s">
        <v>38</v>
      </c>
      <c r="J17" s="15" t="s">
        <v>39</v>
      </c>
      <c r="K17" s="15" t="s">
        <v>40</v>
      </c>
      <c r="L17" s="15" t="s">
        <v>41</v>
      </c>
      <c r="M17" s="15" t="s">
        <v>5</v>
      </c>
      <c r="N17" s="15" t="s">
        <v>42</v>
      </c>
      <c r="O17" s="15" t="s">
        <v>43</v>
      </c>
      <c r="P17" s="15" t="s">
        <v>44</v>
      </c>
      <c r="Q17" s="15" t="s">
        <v>45</v>
      </c>
      <c r="R17" s="15" t="s">
        <v>46</v>
      </c>
      <c r="S17" s="15" t="s">
        <v>47</v>
      </c>
    </row>
    <row r="18" spans="1:19" x14ac:dyDescent="0.25">
      <c r="A18" s="13">
        <v>41137</v>
      </c>
      <c r="B18">
        <v>0.128</v>
      </c>
      <c r="C18" s="8">
        <v>493102</v>
      </c>
      <c r="H18" s="16">
        <v>80498804</v>
      </c>
      <c r="I18" s="16">
        <v>8955</v>
      </c>
      <c r="J18" s="18">
        <v>493102</v>
      </c>
      <c r="K18" s="18" t="s">
        <v>48</v>
      </c>
      <c r="L18" s="16">
        <v>16477</v>
      </c>
      <c r="M18" s="16">
        <v>2478200</v>
      </c>
      <c r="N18" s="18" t="s">
        <v>49</v>
      </c>
      <c r="O18" s="19">
        <v>41165</v>
      </c>
      <c r="P18" s="16">
        <v>63.5</v>
      </c>
      <c r="Q18" s="16">
        <v>1</v>
      </c>
      <c r="R18" s="18" t="s">
        <v>50</v>
      </c>
      <c r="S18" s="18" t="s">
        <v>50</v>
      </c>
    </row>
    <row r="19" spans="1:19" x14ac:dyDescent="0.25">
      <c r="A19" s="13">
        <v>41144</v>
      </c>
      <c r="B19">
        <v>0.157</v>
      </c>
      <c r="C19" s="8">
        <v>493102</v>
      </c>
      <c r="H19" s="16">
        <v>80497750</v>
      </c>
      <c r="I19" s="16">
        <v>8955</v>
      </c>
      <c r="J19" s="18">
        <v>493102</v>
      </c>
      <c r="K19" s="18" t="s">
        <v>48</v>
      </c>
      <c r="L19" s="16">
        <v>16477</v>
      </c>
      <c r="M19" s="16">
        <v>2478200</v>
      </c>
      <c r="N19" s="18" t="s">
        <v>49</v>
      </c>
      <c r="O19" s="19">
        <v>41130</v>
      </c>
      <c r="P19" s="16">
        <v>126</v>
      </c>
      <c r="Q19" s="16">
        <v>1</v>
      </c>
      <c r="R19" s="18" t="s">
        <v>50</v>
      </c>
      <c r="S19" s="18" t="s">
        <v>50</v>
      </c>
    </row>
    <row r="20" spans="1:19" x14ac:dyDescent="0.25">
      <c r="A20" s="13">
        <v>41149</v>
      </c>
      <c r="B20">
        <v>0.159</v>
      </c>
      <c r="C20" s="8">
        <v>493102</v>
      </c>
      <c r="H20" s="16">
        <v>80497751</v>
      </c>
      <c r="I20" s="16">
        <v>8955</v>
      </c>
      <c r="J20" s="18">
        <v>493102</v>
      </c>
      <c r="K20" s="18" t="s">
        <v>48</v>
      </c>
      <c r="L20" s="16">
        <v>16477</v>
      </c>
      <c r="M20" s="16">
        <v>2478200</v>
      </c>
      <c r="N20" s="18" t="s">
        <v>49</v>
      </c>
      <c r="O20" s="19">
        <v>41109</v>
      </c>
      <c r="P20" s="16">
        <v>11</v>
      </c>
      <c r="Q20" s="16">
        <v>1</v>
      </c>
      <c r="R20" s="18" t="s">
        <v>50</v>
      </c>
      <c r="S20" s="18" t="s">
        <v>50</v>
      </c>
    </row>
    <row r="21" spans="1:19" x14ac:dyDescent="0.25">
      <c r="A21" s="13">
        <v>41162</v>
      </c>
      <c r="B21">
        <v>0.14099999999999999</v>
      </c>
      <c r="C21" s="8">
        <v>493102</v>
      </c>
      <c r="H21" s="16">
        <v>80497752</v>
      </c>
      <c r="I21" s="16">
        <v>8955</v>
      </c>
      <c r="J21" s="18">
        <v>493102</v>
      </c>
      <c r="K21" s="18" t="s">
        <v>48</v>
      </c>
      <c r="L21" s="16">
        <v>16477</v>
      </c>
      <c r="M21" s="16">
        <v>2478200</v>
      </c>
      <c r="N21" s="18" t="s">
        <v>49</v>
      </c>
      <c r="O21" s="19">
        <v>41162</v>
      </c>
      <c r="P21" s="16">
        <v>24.2</v>
      </c>
      <c r="Q21" s="16">
        <v>1</v>
      </c>
      <c r="R21" s="18" t="s">
        <v>50</v>
      </c>
      <c r="S21" s="18" t="s">
        <v>50</v>
      </c>
    </row>
    <row r="22" spans="1:19" x14ac:dyDescent="0.25">
      <c r="A22" s="13">
        <v>41165</v>
      </c>
      <c r="B22">
        <v>0.13600000000000001</v>
      </c>
      <c r="C22" s="8">
        <v>493102</v>
      </c>
      <c r="H22" s="16">
        <v>80495587</v>
      </c>
      <c r="I22" s="16">
        <v>8955</v>
      </c>
      <c r="J22" s="18">
        <v>493102</v>
      </c>
      <c r="K22" s="18" t="s">
        <v>48</v>
      </c>
      <c r="L22" s="16">
        <v>16477</v>
      </c>
      <c r="M22" s="16">
        <v>2478200</v>
      </c>
      <c r="N22" s="18" t="s">
        <v>49</v>
      </c>
      <c r="O22" s="19">
        <v>41100</v>
      </c>
      <c r="P22" s="16">
        <v>31.3</v>
      </c>
      <c r="Q22" s="16">
        <v>1</v>
      </c>
      <c r="R22" s="18" t="s">
        <v>50</v>
      </c>
      <c r="S22" s="18" t="s">
        <v>50</v>
      </c>
    </row>
    <row r="23" spans="1:19" x14ac:dyDescent="0.25">
      <c r="A23" s="13"/>
      <c r="H23" s="16">
        <v>80494531</v>
      </c>
      <c r="I23" s="16">
        <v>8955</v>
      </c>
      <c r="J23" s="18">
        <v>493102</v>
      </c>
      <c r="K23" s="18" t="s">
        <v>48</v>
      </c>
      <c r="L23" s="16">
        <v>16477</v>
      </c>
      <c r="M23" s="16">
        <v>2478200</v>
      </c>
      <c r="N23" s="18" t="s">
        <v>49</v>
      </c>
      <c r="O23" s="19">
        <v>41137</v>
      </c>
      <c r="P23" s="16">
        <v>85.3</v>
      </c>
      <c r="Q23" s="16">
        <v>1</v>
      </c>
      <c r="R23" s="18" t="s">
        <v>50</v>
      </c>
      <c r="S23" s="18" t="s">
        <v>50</v>
      </c>
    </row>
    <row r="24" spans="1:19" x14ac:dyDescent="0.25">
      <c r="A24" s="13"/>
      <c r="H24" s="16">
        <v>80493476</v>
      </c>
      <c r="I24" s="16">
        <v>8955</v>
      </c>
      <c r="J24" s="18">
        <v>493102</v>
      </c>
      <c r="K24" s="18" t="s">
        <v>48</v>
      </c>
      <c r="L24" s="16">
        <v>16477</v>
      </c>
      <c r="M24" s="16">
        <v>2478200</v>
      </c>
      <c r="N24" s="18" t="s">
        <v>49</v>
      </c>
      <c r="O24" s="19">
        <v>41122</v>
      </c>
      <c r="P24" s="16">
        <v>112</v>
      </c>
      <c r="Q24" s="16">
        <v>1</v>
      </c>
      <c r="R24" s="18" t="s">
        <v>50</v>
      </c>
      <c r="S24" s="18" t="s">
        <v>50</v>
      </c>
    </row>
    <row r="25" spans="1:19" x14ac:dyDescent="0.25">
      <c r="H25" s="16">
        <v>80493477</v>
      </c>
      <c r="I25" s="16">
        <v>8955</v>
      </c>
      <c r="J25" s="18">
        <v>493102</v>
      </c>
      <c r="K25" s="18" t="s">
        <v>48</v>
      </c>
      <c r="L25" s="16">
        <v>16477</v>
      </c>
      <c r="M25" s="16">
        <v>2478200</v>
      </c>
      <c r="N25" s="18" t="s">
        <v>49</v>
      </c>
      <c r="O25" s="19">
        <v>41114</v>
      </c>
      <c r="P25" s="16">
        <v>49.2</v>
      </c>
      <c r="Q25" s="16">
        <v>1</v>
      </c>
      <c r="R25" s="18" t="s">
        <v>50</v>
      </c>
      <c r="S25" s="18" t="s">
        <v>50</v>
      </c>
    </row>
    <row r="26" spans="1:19" x14ac:dyDescent="0.25">
      <c r="H26" s="16">
        <v>80492420</v>
      </c>
      <c r="I26" s="16">
        <v>8955</v>
      </c>
      <c r="J26" s="18">
        <v>493102</v>
      </c>
      <c r="K26" s="18" t="s">
        <v>48</v>
      </c>
      <c r="L26" s="16">
        <v>16477</v>
      </c>
      <c r="M26" s="16">
        <v>2478200</v>
      </c>
      <c r="N26" s="18" t="s">
        <v>49</v>
      </c>
      <c r="O26" s="19">
        <v>41170</v>
      </c>
      <c r="P26" s="16">
        <v>35.6</v>
      </c>
      <c r="Q26" s="16">
        <v>1</v>
      </c>
      <c r="R26" s="18" t="s">
        <v>50</v>
      </c>
      <c r="S26" s="18" t="s">
        <v>50</v>
      </c>
    </row>
    <row r="27" spans="1:19" x14ac:dyDescent="0.25">
      <c r="H27" s="16">
        <v>80492421</v>
      </c>
      <c r="I27" s="16">
        <v>8955</v>
      </c>
      <c r="J27" s="18">
        <v>493102</v>
      </c>
      <c r="K27" s="18" t="s">
        <v>48</v>
      </c>
      <c r="L27" s="16">
        <v>16477</v>
      </c>
      <c r="M27" s="16">
        <v>2478200</v>
      </c>
      <c r="N27" s="18" t="s">
        <v>49</v>
      </c>
      <c r="O27" s="19">
        <v>41144</v>
      </c>
      <c r="P27" s="16">
        <v>150</v>
      </c>
      <c r="Q27" s="16">
        <v>1</v>
      </c>
      <c r="R27" s="18" t="s">
        <v>50</v>
      </c>
      <c r="S27" s="18" t="s">
        <v>50</v>
      </c>
    </row>
    <row r="31" spans="1:19" x14ac:dyDescent="0.25">
      <c r="A31" s="4" t="s">
        <v>11</v>
      </c>
      <c r="B31">
        <f>COUNTA(B10:B24)</f>
        <v>13</v>
      </c>
    </row>
    <row r="32" spans="1:19" x14ac:dyDescent="0.25">
      <c r="A32" s="5" t="s">
        <v>12</v>
      </c>
      <c r="B32" s="11">
        <f>AVERAGE(B10:B24)*1000</f>
        <v>113.69230769230768</v>
      </c>
    </row>
    <row r="33" spans="1:3" x14ac:dyDescent="0.25">
      <c r="A33" s="5" t="s">
        <v>13</v>
      </c>
      <c r="B33">
        <f>MEDIAN(B10:B24)*1000</f>
        <v>115</v>
      </c>
    </row>
    <row r="34" spans="1:3" x14ac:dyDescent="0.25">
      <c r="A34" s="5" t="s">
        <v>14</v>
      </c>
      <c r="B34" s="10">
        <f>STDEV(B10:B24)*1000</f>
        <v>70.082552055159255</v>
      </c>
    </row>
    <row r="35" spans="1:3" x14ac:dyDescent="0.25">
      <c r="A35" s="5" t="s">
        <v>17</v>
      </c>
      <c r="B35" s="10">
        <f>B34/(SQRT(B31))</f>
        <v>19.437402688480837</v>
      </c>
    </row>
    <row r="36" spans="1:3" x14ac:dyDescent="0.25">
      <c r="A36" s="7" t="s">
        <v>19</v>
      </c>
      <c r="B36">
        <f>B31-1</f>
        <v>12</v>
      </c>
    </row>
    <row r="37" spans="1:3" x14ac:dyDescent="0.25">
      <c r="A37" s="5" t="s">
        <v>18</v>
      </c>
      <c r="B37" s="10">
        <f>LOOKUP(B36,'t values'!$A$6:$A$105,'t values'!$B$6:$B$105)</f>
        <v>1.3560000000000001</v>
      </c>
    </row>
    <row r="38" spans="1:3" x14ac:dyDescent="0.25">
      <c r="A38" s="5" t="s">
        <v>15</v>
      </c>
      <c r="B38" s="11">
        <f>B32-(B$37*B$35)</f>
        <v>87.335189646727656</v>
      </c>
      <c r="C38" s="11"/>
    </row>
    <row r="39" spans="1:3" x14ac:dyDescent="0.25">
      <c r="A39" s="6" t="s">
        <v>16</v>
      </c>
      <c r="B39" s="10">
        <f>B$32+(B$37*B$35)</f>
        <v>140.0494257378877</v>
      </c>
      <c r="C39" s="10"/>
    </row>
    <row r="40" spans="1:3" x14ac:dyDescent="0.25">
      <c r="A40" s="7" t="s">
        <v>22</v>
      </c>
      <c r="B40" s="8" t="s">
        <v>52</v>
      </c>
    </row>
    <row r="41" spans="1:3" x14ac:dyDescent="0.25">
      <c r="A41" s="7" t="s">
        <v>23</v>
      </c>
      <c r="B41" s="8" t="s">
        <v>32</v>
      </c>
    </row>
    <row r="42" spans="1:3" x14ac:dyDescent="0.25">
      <c r="A42" s="3"/>
      <c r="B42" t="s">
        <v>53</v>
      </c>
    </row>
    <row r="43" spans="1:3" x14ac:dyDescent="0.25">
      <c r="A43" s="3"/>
    </row>
    <row r="44" spans="1:3" x14ac:dyDescent="0.25">
      <c r="A44" s="3"/>
    </row>
  </sheetData>
  <sortState ref="A10:C22">
    <sortCondition ref="A10:A22"/>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election activeCell="B34" sqref="B34"/>
    </sheetView>
  </sheetViews>
  <sheetFormatPr defaultRowHeight="15" x14ac:dyDescent="0.25"/>
  <cols>
    <col min="1" max="1" width="24" bestFit="1" customWidth="1"/>
    <col min="2" max="2" width="17.85546875" customWidth="1"/>
  </cols>
  <sheetData>
    <row r="1" spans="1:3" x14ac:dyDescent="0.25">
      <c r="A1" s="3" t="s">
        <v>5</v>
      </c>
      <c r="B1" s="8">
        <v>2478200</v>
      </c>
    </row>
    <row r="2" spans="1:3" x14ac:dyDescent="0.25">
      <c r="A2" s="3" t="s">
        <v>6</v>
      </c>
      <c r="B2" s="8">
        <v>16477</v>
      </c>
    </row>
    <row r="3" spans="1:3" x14ac:dyDescent="0.25">
      <c r="A3" s="3" t="s">
        <v>7</v>
      </c>
      <c r="B3" s="8">
        <v>493102</v>
      </c>
    </row>
    <row r="4" spans="1:3" x14ac:dyDescent="0.25">
      <c r="A4" s="3" t="s">
        <v>8</v>
      </c>
      <c r="B4" s="8" t="s">
        <v>34</v>
      </c>
    </row>
    <row r="5" spans="1:3" x14ac:dyDescent="0.25">
      <c r="A5" s="3" t="s">
        <v>9</v>
      </c>
      <c r="B5" s="8" t="s">
        <v>35</v>
      </c>
    </row>
    <row r="6" spans="1:3" x14ac:dyDescent="0.25">
      <c r="A6" s="3" t="s">
        <v>20</v>
      </c>
      <c r="B6" s="8" t="s">
        <v>36</v>
      </c>
    </row>
    <row r="7" spans="1:3" x14ac:dyDescent="0.25">
      <c r="A7" s="3" t="s">
        <v>33</v>
      </c>
      <c r="B7" s="8" t="s">
        <v>30</v>
      </c>
    </row>
    <row r="10" spans="1:3" x14ac:dyDescent="0.25">
      <c r="A10" s="3" t="s">
        <v>31</v>
      </c>
      <c r="B10" s="3" t="s">
        <v>10</v>
      </c>
      <c r="C10" s="3" t="s">
        <v>29</v>
      </c>
    </row>
    <row r="11" spans="1:3" x14ac:dyDescent="0.25">
      <c r="A11" s="19">
        <v>41100</v>
      </c>
      <c r="B11" s="16">
        <v>31.3</v>
      </c>
      <c r="C11" s="8">
        <v>493102</v>
      </c>
    </row>
    <row r="12" spans="1:3" x14ac:dyDescent="0.25">
      <c r="A12" s="19">
        <v>41109</v>
      </c>
      <c r="B12" s="16">
        <v>11</v>
      </c>
      <c r="C12" s="8">
        <v>493102</v>
      </c>
    </row>
    <row r="13" spans="1:3" x14ac:dyDescent="0.25">
      <c r="A13" s="19">
        <v>41114</v>
      </c>
      <c r="B13" s="16">
        <v>49.2</v>
      </c>
      <c r="C13" s="8">
        <v>493102</v>
      </c>
    </row>
    <row r="14" spans="1:3" x14ac:dyDescent="0.25">
      <c r="A14" s="19">
        <v>41122</v>
      </c>
      <c r="B14" s="16">
        <v>112</v>
      </c>
      <c r="C14" s="8">
        <v>493102</v>
      </c>
    </row>
    <row r="15" spans="1:3" x14ac:dyDescent="0.25">
      <c r="A15" s="19">
        <v>41130</v>
      </c>
      <c r="B15" s="16">
        <v>126</v>
      </c>
      <c r="C15" s="8">
        <v>493102</v>
      </c>
    </row>
    <row r="16" spans="1:3" x14ac:dyDescent="0.25">
      <c r="A16" s="19">
        <v>41137</v>
      </c>
      <c r="B16" s="16">
        <v>85.3</v>
      </c>
      <c r="C16" s="8">
        <v>493102</v>
      </c>
    </row>
    <row r="17" spans="1:3" x14ac:dyDescent="0.25">
      <c r="A17" s="19">
        <v>41144</v>
      </c>
      <c r="B17" s="16">
        <v>150</v>
      </c>
      <c r="C17" s="8">
        <v>493102</v>
      </c>
    </row>
    <row r="18" spans="1:3" x14ac:dyDescent="0.25">
      <c r="A18" s="19">
        <v>41162</v>
      </c>
      <c r="B18" s="16">
        <v>24.2</v>
      </c>
      <c r="C18" s="8">
        <v>493102</v>
      </c>
    </row>
    <row r="19" spans="1:3" x14ac:dyDescent="0.25">
      <c r="A19" s="19">
        <v>41165</v>
      </c>
      <c r="B19" s="16">
        <v>63.5</v>
      </c>
      <c r="C19" s="8">
        <v>493102</v>
      </c>
    </row>
    <row r="20" spans="1:3" x14ac:dyDescent="0.25">
      <c r="A20" s="19">
        <v>41170</v>
      </c>
      <c r="B20" s="16">
        <v>35.6</v>
      </c>
      <c r="C20" s="8">
        <v>493102</v>
      </c>
    </row>
    <row r="24" spans="1:3" x14ac:dyDescent="0.25">
      <c r="A24" s="4" t="s">
        <v>11</v>
      </c>
      <c r="B24">
        <f>COUNTA(B11:B20)</f>
        <v>10</v>
      </c>
    </row>
    <row r="25" spans="1:3" x14ac:dyDescent="0.25">
      <c r="A25" s="5" t="s">
        <v>12</v>
      </c>
      <c r="B25" s="11">
        <f>AVERAGE(B10:B21)</f>
        <v>68.81</v>
      </c>
    </row>
    <row r="26" spans="1:3" x14ac:dyDescent="0.25">
      <c r="A26" s="5" t="s">
        <v>13</v>
      </c>
      <c r="B26" s="10">
        <f>MEDIAN(B10:B21)</f>
        <v>56.35</v>
      </c>
    </row>
    <row r="27" spans="1:3" x14ac:dyDescent="0.25">
      <c r="A27" s="5" t="s">
        <v>14</v>
      </c>
      <c r="B27" s="10">
        <f>STDEV(B10:B21)</f>
        <v>47.439445612275009</v>
      </c>
    </row>
    <row r="28" spans="1:3" x14ac:dyDescent="0.25">
      <c r="A28" s="5" t="s">
        <v>17</v>
      </c>
      <c r="B28" s="10">
        <f>B27/(SQRT(B24))</f>
        <v>15.00166990704701</v>
      </c>
    </row>
    <row r="29" spans="1:3" x14ac:dyDescent="0.25">
      <c r="A29" s="7" t="s">
        <v>19</v>
      </c>
      <c r="B29">
        <f>B24-1</f>
        <v>9</v>
      </c>
    </row>
    <row r="30" spans="1:3" x14ac:dyDescent="0.25">
      <c r="A30" s="5" t="s">
        <v>18</v>
      </c>
      <c r="B30" s="10">
        <f>LOOKUP(B29,'t values'!$A$6:$A$105,'t values'!$B$6:$B$105)</f>
        <v>1.383</v>
      </c>
    </row>
    <row r="31" spans="1:3" x14ac:dyDescent="0.25">
      <c r="A31" s="5" t="s">
        <v>15</v>
      </c>
      <c r="B31" s="11">
        <f>B25-(B$30*B$28)</f>
        <v>48.062690518553993</v>
      </c>
    </row>
    <row r="32" spans="1:3" x14ac:dyDescent="0.25">
      <c r="A32" s="6" t="s">
        <v>16</v>
      </c>
      <c r="B32" s="10">
        <f>B$25+(B$30*B$28)</f>
        <v>89.557309481446012</v>
      </c>
    </row>
    <row r="33" spans="1:2" x14ac:dyDescent="0.25">
      <c r="A33" s="7" t="s">
        <v>23</v>
      </c>
      <c r="B33" s="8" t="s">
        <v>32</v>
      </c>
    </row>
    <row r="34" spans="1:2" x14ac:dyDescent="0.25">
      <c r="A34" s="7"/>
    </row>
    <row r="36" spans="1:2" x14ac:dyDescent="0.25">
      <c r="A36" t="s">
        <v>24</v>
      </c>
    </row>
  </sheetData>
  <sortState ref="A11:B20">
    <sortCondition ref="A11:A20"/>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t values</vt:lpstr>
      <vt:lpstr>TP REC&amp;FAL</vt:lpstr>
      <vt:lpstr>Chla FAL</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Beranek, Ashley</dc:creator>
  <cp:lastModifiedBy>Beranek, Ashley</cp:lastModifiedBy>
  <dcterms:created xsi:type="dcterms:W3CDTF">2013-02-19T19:05:26Z</dcterms:created>
  <dcterms:modified xsi:type="dcterms:W3CDTF">2013-10-18T18:31:50Z</dcterms:modified>
</cp:coreProperties>
</file>