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Enumeration" sheetId="1" r:id="rId1"/>
    <sheet name="Instructions" sheetId="2" r:id="rId2"/>
  </sheets>
  <definedNames/>
  <calcPr fullCalcOnLoad="1"/>
</workbook>
</file>

<file path=xl/sharedStrings.xml><?xml version="1.0" encoding="utf-8"?>
<sst xmlns="http://schemas.openxmlformats.org/spreadsheetml/2006/main" count="57" uniqueCount="54">
  <si>
    <t>Quantitative enumeration of Individuals</t>
  </si>
  <si>
    <t>Vs = Volume of sample</t>
  </si>
  <si>
    <t>Vf = volume of lake water filtered</t>
  </si>
  <si>
    <t>in liters (l)</t>
  </si>
  <si>
    <t>Number of organisms</t>
  </si>
  <si>
    <t>per liter n= (NVs)/(Vf)</t>
  </si>
  <si>
    <t>Volume filtered:</t>
  </si>
  <si>
    <t>V = (A) (D)</t>
  </si>
  <si>
    <t>Distance towed (m)</t>
  </si>
  <si>
    <t>(A)</t>
  </si>
  <si>
    <t>(D)</t>
  </si>
  <si>
    <t>Vf</t>
  </si>
  <si>
    <t>Area of mouth of sampler (m^2)</t>
  </si>
  <si>
    <t>Volume filtered (m^3)</t>
  </si>
  <si>
    <t>Standard deviation =</t>
  </si>
  <si>
    <t>+1SD =</t>
  </si>
  <si>
    <t>-1SD =</t>
  </si>
  <si>
    <t>Veliger Counts from</t>
  </si>
  <si>
    <t>1 ml aliquots</t>
  </si>
  <si>
    <t>Sedgwich-Rafter cell</t>
  </si>
  <si>
    <t>N = average count per 1 ml</t>
  </si>
  <si>
    <t>Veligers / m^3</t>
  </si>
  <si>
    <t xml:space="preserve">Data entry fields are in </t>
  </si>
  <si>
    <t>blue.</t>
  </si>
  <si>
    <t>The spreadsheet calculates the number of veligers per cubic meter +/- 1 standard deviation.</t>
  </si>
  <si>
    <t>Questions?  Please contact Steve Galarneau @ 920-892-8756 ext. 3051.</t>
  </si>
  <si>
    <t>Enumeration spreadsheet for veliger plankton net tows.</t>
  </si>
  <si>
    <t>Diameter of net (m)</t>
  </si>
  <si>
    <t>submitted (ml)</t>
  </si>
  <si>
    <t>Volume filtered from plankton tow:</t>
  </si>
  <si>
    <t>Vf = (A) (L) (1000)</t>
  </si>
  <si>
    <t>Where:</t>
  </si>
  <si>
    <t>r = radius of plankton net in meters</t>
  </si>
  <si>
    <t>L = length of tow in meters</t>
  </si>
  <si>
    <t xml:space="preserve">Vf = volume of lake water filtered in liters </t>
  </si>
  <si>
    <t>Example:</t>
  </si>
  <si>
    <t>r = 0.25m</t>
  </si>
  <si>
    <t>L = 4m</t>
  </si>
  <si>
    <t>Vf = 785 liters</t>
  </si>
  <si>
    <t>Quantitative enumeration of zebra mussel veligers when using Sedgwich-Rafter cells:</t>
  </si>
  <si>
    <t>n = (N(1000)Vs)/Vf</t>
  </si>
  <si>
    <t>Vs = volume of sample in liters</t>
  </si>
  <si>
    <t>N = average number of veligers per cell +- standard deviation of the mean</t>
  </si>
  <si>
    <t>Vf = volume of lake water filtered in liters</t>
  </si>
  <si>
    <t>n = number of veligers per liter</t>
  </si>
  <si>
    <t>If 5 1ml aliquots in Sedgwich-Rafter cell are examined resulting in 3, 5, 2, 4, 7 veligers per 1ml cell, then:</t>
  </si>
  <si>
    <t>Vs = 0.25 liter (250 ml sample bottle)</t>
  </si>
  <si>
    <t>N = 4.2 per ml</t>
  </si>
  <si>
    <t>n = (4.2(1000)0.25)/785</t>
  </si>
  <si>
    <t>n = 1.337 veligers per liter or 1337 veligers per m3</t>
  </si>
  <si>
    <t>Adapted from Wetzel and Likens (1979).</t>
  </si>
  <si>
    <t>__________________________________________________________________________________________________</t>
  </si>
  <si>
    <r>
      <t xml:space="preserve">A = area of plankton net mouth, A = </t>
    </r>
    <r>
      <rPr>
        <sz val="10"/>
        <rFont val="Symbol"/>
        <family val="1"/>
      </rPr>
      <t>P</t>
    </r>
    <r>
      <rPr>
        <sz val="10"/>
        <rFont val="Arial"/>
        <family val="0"/>
      </rPr>
      <t xml:space="preserve">r2 </t>
    </r>
  </si>
  <si>
    <t>North Lake (703000)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</si>
</sst>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33" borderId="10" xfId="0" applyFill="1" applyBorder="1" applyAlignment="1">
      <alignment/>
    </xf>
    <xf numFmtId="0" fontId="0" fillId="0" borderId="0" xfId="0" applyAlignment="1" quotePrefix="1">
      <alignment horizontal="right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 quotePrefix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center"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ont="1" applyFill="1" applyBorder="1" applyAlignment="1">
      <alignment/>
    </xf>
    <xf numFmtId="14" fontId="0" fillId="34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20.28125" style="0" customWidth="1"/>
    <col min="2" max="2" width="25.8515625" style="0" customWidth="1"/>
    <col min="3" max="3" width="23.7109375" style="0" customWidth="1"/>
    <col min="4" max="4" width="27.57421875" style="0" customWidth="1"/>
    <col min="5" max="5" width="22.140625" style="0" customWidth="1"/>
    <col min="6" max="6" width="14.00390625" style="0" customWidth="1"/>
  </cols>
  <sheetData>
    <row r="1" spans="1:2" ht="12.75">
      <c r="A1" s="21" t="s">
        <v>53</v>
      </c>
      <c r="B1" s="22">
        <v>41533</v>
      </c>
    </row>
    <row r="4" spans="1:2" ht="12.75">
      <c r="A4" t="s">
        <v>6</v>
      </c>
      <c r="B4" t="s">
        <v>7</v>
      </c>
    </row>
    <row r="5" spans="2:5" ht="12.75">
      <c r="B5" s="1" t="s">
        <v>9</v>
      </c>
      <c r="C5" s="1" t="s">
        <v>10</v>
      </c>
      <c r="D5" s="1" t="s">
        <v>11</v>
      </c>
      <c r="E5" s="1"/>
    </row>
    <row r="6" spans="1:5" ht="13.5" thickBot="1">
      <c r="A6" s="6" t="s">
        <v>27</v>
      </c>
      <c r="B6" s="6" t="s">
        <v>12</v>
      </c>
      <c r="C6" s="6" t="s">
        <v>8</v>
      </c>
      <c r="D6" s="7" t="s">
        <v>13</v>
      </c>
      <c r="E6" s="15"/>
    </row>
    <row r="7" spans="1:5" ht="12.75">
      <c r="A7" s="5">
        <v>0.5</v>
      </c>
      <c r="B7" s="11">
        <f>PI()*(A7/2)^2</f>
        <v>0.19634954084936207</v>
      </c>
      <c r="C7" s="5">
        <v>4</v>
      </c>
      <c r="D7" s="10">
        <v>0.03</v>
      </c>
      <c r="E7" s="1"/>
    </row>
    <row r="10" ht="12.75">
      <c r="A10" t="s">
        <v>0</v>
      </c>
    </row>
    <row r="12" spans="1:5" ht="12.75">
      <c r="A12" t="s">
        <v>1</v>
      </c>
      <c r="B12" t="s">
        <v>17</v>
      </c>
      <c r="C12" t="s">
        <v>20</v>
      </c>
      <c r="D12" t="s">
        <v>2</v>
      </c>
      <c r="E12" s="19" t="s">
        <v>4</v>
      </c>
    </row>
    <row r="13" spans="1:6" ht="13.5" thickBot="1">
      <c r="A13" s="15" t="s">
        <v>28</v>
      </c>
      <c r="B13" s="7" t="s">
        <v>18</v>
      </c>
      <c r="C13" s="8" t="s">
        <v>19</v>
      </c>
      <c r="D13" s="7" t="s">
        <v>3</v>
      </c>
      <c r="E13" s="19" t="s">
        <v>5</v>
      </c>
      <c r="F13" s="14" t="s">
        <v>21</v>
      </c>
    </row>
    <row r="14" spans="1:6" ht="12.75">
      <c r="A14" s="16">
        <v>250</v>
      </c>
      <c r="B14" s="18">
        <v>6</v>
      </c>
      <c r="C14" s="1">
        <f>ROUND(AVERAGE(B14:B23),4)</f>
        <v>3.8</v>
      </c>
      <c r="D14" s="2">
        <f>ROUND((D7*1000),1)</f>
        <v>30</v>
      </c>
      <c r="E14" s="20">
        <f>ROUND((((C14*1000)*(A14/1000))/$D$14),4)</f>
        <v>31.6667</v>
      </c>
      <c r="F14" s="13">
        <f>ROUND((E14*1000),0)</f>
        <v>31667</v>
      </c>
    </row>
    <row r="15" ht="12.75">
      <c r="B15" s="18">
        <v>5</v>
      </c>
    </row>
    <row r="16" spans="2:6" ht="12.75">
      <c r="B16" s="18">
        <v>0</v>
      </c>
      <c r="E16" s="4" t="s">
        <v>15</v>
      </c>
      <c r="F16" s="1">
        <f>ROUND(((($C$14+$C$25)*$A$14)/($D$14))*1000,0)</f>
        <v>49583</v>
      </c>
    </row>
    <row r="17" spans="2:6" ht="12.75">
      <c r="B17" s="18">
        <v>5</v>
      </c>
      <c r="E17" s="4" t="s">
        <v>16</v>
      </c>
      <c r="F17" s="1">
        <f>ROUND(((($C$14-$C$25)*$A$14)/($D$14))*1000,0)</f>
        <v>13751</v>
      </c>
    </row>
    <row r="18" ht="12.75">
      <c r="B18" s="18">
        <v>2</v>
      </c>
    </row>
    <row r="19" ht="12.75">
      <c r="B19" s="18">
        <v>7</v>
      </c>
    </row>
    <row r="20" ht="12.75">
      <c r="B20" s="18">
        <v>3</v>
      </c>
    </row>
    <row r="21" ht="12.75">
      <c r="B21" s="18">
        <v>5</v>
      </c>
    </row>
    <row r="22" ht="12.75">
      <c r="B22" s="18">
        <v>2</v>
      </c>
    </row>
    <row r="23" ht="12.75">
      <c r="B23" s="18">
        <v>3</v>
      </c>
    </row>
    <row r="25" spans="2:3" ht="12.75">
      <c r="B25" s="9" t="s">
        <v>14</v>
      </c>
      <c r="C25" s="12">
        <f>STDEV(B14:B23)</f>
        <v>2.1499353995462798</v>
      </c>
    </row>
    <row r="30" spans="2:3" ht="12.75">
      <c r="B30" s="9"/>
      <c r="C30" s="1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421875" style="0" customWidth="1"/>
    <col min="3" max="3" width="5.140625" style="0" customWidth="1"/>
  </cols>
  <sheetData>
    <row r="1" ht="12.75">
      <c r="A1" s="17" t="s">
        <v>26</v>
      </c>
    </row>
    <row r="4" spans="1:4" ht="12.75">
      <c r="A4" t="s">
        <v>22</v>
      </c>
      <c r="C4" s="3" t="s">
        <v>23</v>
      </c>
      <c r="D4" t="s">
        <v>24</v>
      </c>
    </row>
    <row r="6" ht="12.75">
      <c r="A6" t="s">
        <v>25</v>
      </c>
    </row>
    <row r="8" ht="12.75">
      <c r="A8" t="s">
        <v>51</v>
      </c>
    </row>
    <row r="9" ht="12.75">
      <c r="A9" t="s">
        <v>29</v>
      </c>
    </row>
    <row r="11" ht="12.75">
      <c r="A11" t="s">
        <v>30</v>
      </c>
    </row>
    <row r="12" ht="12.75">
      <c r="A12" t="s">
        <v>31</v>
      </c>
    </row>
    <row r="13" ht="12.75">
      <c r="A13" t="s">
        <v>32</v>
      </c>
    </row>
    <row r="14" ht="12.75">
      <c r="A14" t="s">
        <v>52</v>
      </c>
    </row>
    <row r="15" ht="12.75">
      <c r="A15" t="s">
        <v>33</v>
      </c>
    </row>
    <row r="16" ht="12.75">
      <c r="A16" t="s">
        <v>34</v>
      </c>
    </row>
    <row r="18" ht="12.75">
      <c r="A18" t="s">
        <v>35</v>
      </c>
    </row>
    <row r="19" ht="12.75">
      <c r="A19" t="s">
        <v>36</v>
      </c>
    </row>
    <row r="20" ht="12.75">
      <c r="A20" t="s">
        <v>37</v>
      </c>
    </row>
    <row r="21" ht="12.75">
      <c r="A21" t="s">
        <v>38</v>
      </c>
    </row>
    <row r="23" ht="12.75">
      <c r="A23" t="s">
        <v>39</v>
      </c>
    </row>
    <row r="25" ht="12.75">
      <c r="A25" t="s">
        <v>40</v>
      </c>
    </row>
    <row r="26" ht="12.75">
      <c r="A26" t="s">
        <v>31</v>
      </c>
    </row>
    <row r="27" ht="12.75">
      <c r="A27" t="s">
        <v>41</v>
      </c>
    </row>
    <row r="28" ht="12.75">
      <c r="A28" t="s">
        <v>42</v>
      </c>
    </row>
    <row r="29" ht="12.75">
      <c r="A29" t="s">
        <v>43</v>
      </c>
    </row>
    <row r="30" ht="12.75">
      <c r="A30" t="s">
        <v>44</v>
      </c>
    </row>
    <row r="32" ht="12.75">
      <c r="A32" t="s">
        <v>35</v>
      </c>
    </row>
    <row r="33" ht="12.75">
      <c r="A33" t="s">
        <v>45</v>
      </c>
    </row>
    <row r="34" ht="12.75">
      <c r="A34" t="s">
        <v>46</v>
      </c>
    </row>
    <row r="35" ht="12.75">
      <c r="A35" t="s">
        <v>47</v>
      </c>
    </row>
    <row r="36" ht="12.75">
      <c r="A36" t="s">
        <v>38</v>
      </c>
    </row>
    <row r="37" ht="12.75">
      <c r="A37" t="s">
        <v>48</v>
      </c>
    </row>
    <row r="38" ht="12.75">
      <c r="A38" t="s">
        <v>49</v>
      </c>
    </row>
    <row r="40" ht="12.75">
      <c r="A40" t="s">
        <v>50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Galarneau</dc:creator>
  <cp:keywords/>
  <dc:description/>
  <cp:lastModifiedBy>Carlson, Caitlin M</cp:lastModifiedBy>
  <dcterms:created xsi:type="dcterms:W3CDTF">2002-11-26T20:40:43Z</dcterms:created>
  <dcterms:modified xsi:type="dcterms:W3CDTF">2013-12-30T17:00:20Z</dcterms:modified>
  <cp:category/>
  <cp:version/>
  <cp:contentType/>
  <cp:contentStatus/>
</cp:coreProperties>
</file>